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1929"/>
  <workbookPr codeName="ThisWorkbook" defaultThemeVersion="166925"/>
  <bookViews>
    <workbookView xWindow="-108" yWindow="-108" windowWidth="23256" windowHeight="12576"/>
  </bookViews>
  <sheets>
    <sheet name="Sheet1" sheetId="1" r:id="rId1"/>
  </sheets>
  <calcPr fullPrecision="1"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<sst xmlns="http://schemas.openxmlformats.org/spreadsheetml/2006/main" uniqueCount="161" count="316">
  <si>
    <t>HE provider</t>
  </si>
  <si>
    <t>Total initial teacher training students</t>
  </si>
  <si>
    <t>AECC University College</t>
  </si>
  <si>
    <t>Anglia Ruskin University</t>
  </si>
  <si>
    <t>Aston University</t>
  </si>
  <si>
    <t>Bath Spa University</t>
  </si>
  <si>
    <t>The University of Bath</t>
  </si>
  <si>
    <t>University of Bedfordshire</t>
  </si>
  <si>
    <t>Birkbeck College</t>
  </si>
  <si>
    <t>Birmingham City University</t>
  </si>
  <si>
    <t>The University of Birmingham</t>
  </si>
  <si>
    <t>University College Birmingham</t>
  </si>
  <si>
    <t>Bishop Grosseteste University</t>
  </si>
  <si>
    <t>The University of Bolton</t>
  </si>
  <si>
    <t>The Arts University Bournemouth</t>
  </si>
  <si>
    <t>Bournemouth University</t>
  </si>
  <si>
    <t>The University of Bradford</t>
  </si>
  <si>
    <t>The University of Brighton</t>
  </si>
  <si>
    <t>The University College of Osteopathy</t>
  </si>
  <si>
    <t>The University of Bristol</t>
  </si>
  <si>
    <t>Brunel University London</t>
  </si>
  <si>
    <t>Buckinghamshire New University</t>
  </si>
  <si>
    <t>The University of Buckingham</t>
  </si>
  <si>
    <t>The University of Cambridge</t>
  </si>
  <si>
    <t>The Institute of Cancer Research</t>
  </si>
  <si>
    <t>Canterbury Christ Church University</t>
  </si>
  <si>
    <t>The University of Central Lancashire</t>
  </si>
  <si>
    <t>University of Chester</t>
  </si>
  <si>
    <t>The University of Chichester</t>
  </si>
  <si>
    <t>City, University of London</t>
  </si>
  <si>
    <t>Conservatoire for Dance and Drama</t>
  </si>
  <si>
    <t>Courtauld Institute of Art</t>
  </si>
  <si>
    <t>Coventry University</t>
  </si>
  <si>
    <t>Cranfield University</t>
  </si>
  <si>
    <t>University for the Creative Arts</t>
  </si>
  <si>
    <t>University of Cumbria</t>
  </si>
  <si>
    <t>De Montfort University</t>
  </si>
  <si>
    <t>University of Derby</t>
  </si>
  <si>
    <t>University of Durham</t>
  </si>
  <si>
    <t>The University of East Anglia</t>
  </si>
  <si>
    <t>The University of East London</t>
  </si>
  <si>
    <t>Edge Hill University</t>
  </si>
  <si>
    <t>The University of Essex</t>
  </si>
  <si>
    <t>The University of Exeter</t>
  </si>
  <si>
    <t>Falmouth University</t>
  </si>
  <si>
    <t>The National Film and Television School</t>
  </si>
  <si>
    <t>University of Gloucestershire</t>
  </si>
  <si>
    <t>Goldsmiths College</t>
  </si>
  <si>
    <t>The University of Greenwich</t>
  </si>
  <si>
    <t>Guildhall School of Music and Drama</t>
  </si>
  <si>
    <t>Harper Adams University</t>
  </si>
  <si>
    <t>Hartpury University</t>
  </si>
  <si>
    <t>University of Hertfordshire</t>
  </si>
  <si>
    <t>The University of Huddersfield</t>
  </si>
  <si>
    <t>The University of Hull</t>
  </si>
  <si>
    <t>Imperial College of Science, Technology and Medicine</t>
  </si>
  <si>
    <t>Keele University</t>
  </si>
  <si>
    <t>The University of Kent</t>
  </si>
  <si>
    <t>King's College London</t>
  </si>
  <si>
    <t>Kingston University</t>
  </si>
  <si>
    <t>The University of Lancaster</t>
  </si>
  <si>
    <t>Leeds Arts University</t>
  </si>
  <si>
    <t>Leeds Beckett University</t>
  </si>
  <si>
    <t>Leeds College of Music</t>
  </si>
  <si>
    <t>The University of Leeds</t>
  </si>
  <si>
    <t>Leeds Trinity University</t>
  </si>
  <si>
    <t>The University of Leicester</t>
  </si>
  <si>
    <t>The University of Lincoln</t>
  </si>
  <si>
    <t>Liverpool Hope University</t>
  </si>
  <si>
    <t>Liverpool John Moores University</t>
  </si>
  <si>
    <t>The Liverpool Institute for Performing Arts</t>
  </si>
  <si>
    <t>The University of Liverpool</t>
  </si>
  <si>
    <t>Liverpool School of Tropical Medicine</t>
  </si>
  <si>
    <t>University of the Arts, London</t>
  </si>
  <si>
    <t>London Business School</t>
  </si>
  <si>
    <t>University of London (Institutes and activities)</t>
  </si>
  <si>
    <t>London Metropolitan University</t>
  </si>
  <si>
    <t>London South Bank University</t>
  </si>
  <si>
    <t>London School of Economics and Political Science</t>
  </si>
  <si>
    <t>London School of Hygiene and Tropical Medicine</t>
  </si>
  <si>
    <t>Loughborough University</t>
  </si>
  <si>
    <t>The Manchester Metropolitan University</t>
  </si>
  <si>
    <t>The University of Manchester</t>
  </si>
  <si>
    <t>Middlesex University</t>
  </si>
  <si>
    <t>Newcastle University</t>
  </si>
  <si>
    <t>Newman University</t>
  </si>
  <si>
    <t>The University of Northampton</t>
  </si>
  <si>
    <t>University of Northumbria at Newcastle</t>
  </si>
  <si>
    <t>Norwich University of the Arts</t>
  </si>
  <si>
    <t>University of Nottingham</t>
  </si>
  <si>
    <t>The Nottingham Trent University</t>
  </si>
  <si>
    <t>The Open University</t>
  </si>
  <si>
    <t>Oxford Brookes University</t>
  </si>
  <si>
    <t>The University of Oxford</t>
  </si>
  <si>
    <t>Plymouth College of Art</t>
  </si>
  <si>
    <t>University of Plymouth</t>
  </si>
  <si>
    <t>The University of Portsmouth</t>
  </si>
  <si>
    <t>Queen Mary University of London</t>
  </si>
  <si>
    <t>Ravensbourne University London</t>
  </si>
  <si>
    <t>The University of Reading</t>
  </si>
  <si>
    <t>Roehampton University</t>
  </si>
  <si>
    <t>Rose Bruford College of Theatre and Performance</t>
  </si>
  <si>
    <t>Royal Academy of Music</t>
  </si>
  <si>
    <t>Royal Agricultural University</t>
  </si>
  <si>
    <t>Royal College of Art</t>
  </si>
  <si>
    <t>Royal College of Music</t>
  </si>
  <si>
    <t>The Royal Central School of Speech and Drama</t>
  </si>
  <si>
    <t>Royal Holloway and Bedford New College</t>
  </si>
  <si>
    <t>Royal Northern College of Music</t>
  </si>
  <si>
    <t>The Royal Veterinary College</t>
  </si>
  <si>
    <t>St George's, University of London</t>
  </si>
  <si>
    <t>St Mary's University, Twickenham</t>
  </si>
  <si>
    <t>The University of Salford</t>
  </si>
  <si>
    <t>SOAS University of London</t>
  </si>
  <si>
    <t>Sheffield Hallam University</t>
  </si>
  <si>
    <t>The University of Sheffield</t>
  </si>
  <si>
    <t>Solent University</t>
  </si>
  <si>
    <t>The University of Southampton</t>
  </si>
  <si>
    <t>Staffordshire University</t>
  </si>
  <si>
    <t>University of St Mark and St John</t>
  </si>
  <si>
    <t>University of Suffolk</t>
  </si>
  <si>
    <t>The University of Sunderland</t>
  </si>
  <si>
    <t>The University of Surrey</t>
  </si>
  <si>
    <t>The University of Sussex</t>
  </si>
  <si>
    <t>Teesside University</t>
  </si>
  <si>
    <t>Trinity Laban Conservatoire of Music and Dance</t>
  </si>
  <si>
    <t>University College London</t>
  </si>
  <si>
    <t>The University of Warwick</t>
  </si>
  <si>
    <t>University of the West of England, Bristol</t>
  </si>
  <si>
    <t>The University of West London</t>
  </si>
  <si>
    <t>The University of Westminster</t>
  </si>
  <si>
    <t>The University of Winchester</t>
  </si>
  <si>
    <t>The University of Wolverhampton</t>
  </si>
  <si>
    <t>University of Worcester</t>
  </si>
  <si>
    <t>Writtle University College</t>
  </si>
  <si>
    <t>York St John University</t>
  </si>
  <si>
    <t>The University of York</t>
  </si>
  <si>
    <t>Total</t>
  </si>
  <si>
    <t>100% increase in QR funding</t>
  </si>
  <si>
    <t>Current Medicine and Dentistry students</t>
  </si>
  <si>
    <t>Current Subjects Allied to Medicine Students</t>
  </si>
  <si>
    <t>Additional income from fees due to growth in teacher training students</t>
  </si>
  <si>
    <t>Additional income from fees due to growth in medicine, dentistry and subjects allied to medicine students</t>
  </si>
  <si>
    <t>Current postgraduate initial teacher training students</t>
  </si>
  <si>
    <t>Current undergraduate initial teacher training students</t>
  </si>
  <si>
    <t>Total current medicine, dentistry and subjects allied to medicine students</t>
  </si>
  <si>
    <t>10% growth in first year medicine, dentistry students and 20% growth in subjects allied to medicine students</t>
  </si>
  <si>
    <t>10% growth in  first year undergraduate teacher students and postgraduate teacher training students</t>
  </si>
  <si>
    <t>25% increase in QR funding</t>
  </si>
  <si>
    <t>Total financial impact from health and teacher education measures in 'Earn Out' package</t>
  </si>
  <si>
    <t>The combined total impact (cost to HMG) of the additional teaching grants to institutions for educating heath and teacher training students in 2020/21</t>
  </si>
  <si>
    <t>Data from HESA 2018/19 numbers which are the latest publicly available</t>
  </si>
  <si>
    <t>Teaching grants calculated on a Full-Time Equivalent basis</t>
  </si>
  <si>
    <t>Notes</t>
  </si>
  <si>
    <t>The full time/time part time spit is significant in Subjects Allied to Medicine and Medicine/Dentistry and is calculated with each part time student being weighted 0.5 (which will be an over-estimate in practice)</t>
  </si>
  <si>
    <t>Calculatons of proportions of students first year and full time/part time all derived from HESA for each subject group and embedded in formulae above</t>
  </si>
  <si>
    <t>QR Research data from Research England is current year 2019/20</t>
  </si>
  <si>
    <t>Income (cost to HMG) from increased teaching grant for medicine, dentistry and subjects allied to medicine in 2020/21</t>
  </si>
  <si>
    <t>Income (Cost to HMG) from increased teaching grant for teacher training education in 2020/21</t>
  </si>
  <si>
    <t>First year subjects allied to medicine numbers can grow by 20% in a year partly because there are multile entry points through the year. For the purposes of this table all teaching grants are calculated on a full academic year basis. In practice this would be less.</t>
  </si>
  <si>
    <t>As there are few part-time PGCE students and relatively few part time Undergraduate ITT students it is assumed that all student numbers in teacher training are full time for ease of calculation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</si>
</sst>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">
    <numFmt numFmtId="164" formatCode="&quot;£&quot;#,##0"/>
  </numFmts>
  <fonts count="4">
    <font>
      <sz val="11"/>
      <color theme="1"/>
      <name val="Calibri"/>
      <family val="2"/>
      <charset val="0"/>
      <scheme val="minor"/>
    </font>
    <font>
      <b/>
      <sz val="11"/>
      <color theme="1"/>
      <name val="Calibri"/>
      <family val="2"/>
      <charset val="0"/>
      <scheme val="minor"/>
    </font>
    <font>
      <sz val="9"/>
      <color theme="1"/>
      <name val="Calibri"/>
      <family val="2"/>
      <charset val="0"/>
      <scheme val="minor"/>
    </font>
    <font>
      <sz val="11"/>
      <name val="Calibri"/>
      <family val="2"/>
      <charset val="0"/>
      <scheme val="minor"/>
    </font>
  </fonts>
  <fills count="4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8">
    <xf numFmtId="0" fontId="0" fillId="0" borderId="0"/>
  </cellStyleXfs>
  <cellXfs>
    <xf numFmtId="0" fontId="0" fillId="0" borderId="0" xfId="0"/>
    <xf numFmtId="0" fontId="1" fillId="0" borderId="1" xfId="0" applyAlignment="1" applyBorder="1" applyFont="1">
      <alignment wrapText="1"/>
    </xf>
    <xf numFmtId="0" fontId="1" fillId="0" borderId="2" xfId="0" applyAlignment="1" applyBorder="1" applyFont="1">
      <alignment wrapText="1"/>
    </xf>
    <xf numFmtId="0" fontId="1" fillId="2" borderId="3" xfId="0" applyAlignment="1" applyBorder="1" applyFont="1" applyFill="1">
      <alignment wrapText="1"/>
    </xf>
    <xf numFmtId="0" fontId="1" fillId="0" borderId="4" xfId="0" applyAlignment="1" applyBorder="1" applyFont="1">
      <alignment wrapText="1"/>
    </xf>
    <xf numFmtId="0" fontId="1" fillId="0" borderId="0" xfId="0" applyFont="1"/>
    <xf numFmtId="0" fontId="0" fillId="0" borderId="5" xfId="0" applyBorder="1"/>
    <xf numFmtId="0" fontId="0" fillId="0" borderId="6" xfId="0" applyBorder="1"/>
    <xf numFmtId="3" fontId="0" fillId="2" borderId="7" xfId="0" applyBorder="1" applyNumberFormat="1" applyFill="1"/>
    <xf numFmtId="0" fontId="0" fillId="2" borderId="7" xfId="0" applyBorder="1" applyFill="1"/>
    <xf numFmtId="3" fontId="0" fillId="0" borderId="6" xfId="0" applyBorder="1" applyNumberFormat="1"/>
    <xf numFmtId="3" fontId="0" fillId="0" borderId="5" xfId="0" applyBorder="1" applyNumberFormat="1"/>
    <xf numFmtId="3" fontId="1" fillId="0" borderId="2" xfId="0" applyBorder="1" applyFont="1" applyNumberFormat="1"/>
    <xf numFmtId="3" fontId="1" fillId="2" borderId="3" xfId="0" applyBorder="1" applyFont="1" applyNumberFormat="1" applyFill="1"/>
    <xf numFmtId="3" fontId="1" fillId="0" borderId="4" xfId="0" applyBorder="1" applyFont="1" applyNumberFormat="1"/>
    <xf numFmtId="0" fontId="2" fillId="0" borderId="0" xfId="0" applyFont="1"/>
    <xf numFmtId="0" fontId="0" fillId="3" borderId="0" xfId="0" applyFill="1"/>
    <xf numFmtId="0" fontId="1" fillId="0" borderId="4" xfId="0" applyAlignment="1" applyBorder="1" applyFont="1" applyFill="1">
      <alignment wrapText="1"/>
    </xf>
    <xf numFmtId="0" fontId="1" fillId="0" borderId="1" xfId="0" applyAlignment="1" applyBorder="1" applyFont="1" applyFill="1">
      <alignment wrapText="1"/>
    </xf>
    <xf numFmtId="3" fontId="0" fillId="0" borderId="5" xfId="0" applyBorder="1" applyNumberFormat="1" applyFill="1"/>
    <xf numFmtId="0" fontId="2" fillId="0" borderId="0" xfId="0" applyFont="1" applyFill="1"/>
    <xf numFmtId="0" fontId="1" fillId="0" borderId="2" xfId="0" applyAlignment="1" applyBorder="1" applyFont="1" applyFill="1">
      <alignment wrapText="1"/>
    </xf>
    <xf numFmtId="0" fontId="0" fillId="0" borderId="0" xfId="0" applyFill="1"/>
    <xf numFmtId="0" fontId="0" fillId="0" borderId="0" xfId="0" applyBorder="1"/>
    <xf numFmtId="3" fontId="0" fillId="0" borderId="0" xfId="0" applyBorder="1" applyNumberFormat="1"/>
    <xf numFmtId="0" fontId="1" fillId="0" borderId="1" xfId="0" applyAlignment="1" applyBorder="1" applyFont="1"/>
    <xf numFmtId="0" fontId="1" fillId="0" borderId="0" xfId="0" applyAlignment="1" applyFont="1"/>
    <xf numFmtId="0" fontId="1" fillId="0" borderId="3" xfId="0" applyAlignment="1" applyBorder="1" applyFont="1" applyFill="1">
      <alignment wrapText="1"/>
    </xf>
    <xf numFmtId="0" fontId="0" fillId="0" borderId="5" xfId="0" applyBorder="1" applyFill="1"/>
    <xf numFmtId="164" fontId="0" fillId="0" borderId="0" xfId="0" applyBorder="1" applyNumberFormat="1" applyFill="1"/>
    <xf numFmtId="164" fontId="0" fillId="0" borderId="6" xfId="0" applyBorder="1" applyNumberFormat="1" applyFill="1"/>
    <xf numFmtId="164" fontId="3" fillId="0" borderId="7" xfId="0" applyAlignment="1" applyBorder="1" applyFont="1" applyNumberFormat="1">
      <alignment horizontal="right"/>
    </xf>
    <xf numFmtId="164" fontId="0" fillId="0" borderId="7" xfId="0" applyBorder="1" applyNumberFormat="1"/>
    <xf numFmtId="0" fontId="0" fillId="2" borderId="0" xfId="0" applyFill="1"/>
    <xf numFmtId="164" fontId="0" fillId="2" borderId="6" xfId="0" applyBorder="1" applyNumberFormat="1" applyFill="1"/>
    <xf numFmtId="0" fontId="1" fillId="0" borderId="8" xfId="0" applyAlignment="1" applyBorder="1" applyFont="1" applyFill="1">
      <alignment wrapText="1"/>
    </xf>
    <xf numFmtId="0" fontId="1" fillId="0" borderId="9" xfId="0" applyAlignment="1" applyBorder="1" applyFont="1" applyFill="1">
      <alignment wrapText="1"/>
    </xf>
    <xf numFmtId="0" fontId="1" fillId="0" borderId="10" xfId="0" applyAlignment="1" applyBorder="1" applyFont="1" applyFill="1">
      <alignment wrapText="1"/>
    </xf>
    <xf numFmtId="0" fontId="0" fillId="0" borderId="10" xfId="0" applyBorder="1" applyFill="1"/>
    <xf numFmtId="164" fontId="0" fillId="0" borderId="8" xfId="0" applyBorder="1" applyNumberFormat="1" applyFill="1"/>
    <xf numFmtId="164" fontId="0" fillId="0" borderId="9" xfId="0" applyBorder="1" applyNumberFormat="1" applyFill="1"/>
    <xf numFmtId="3" fontId="1" fillId="0" borderId="4" xfId="0" applyBorder="1" applyFont="1" applyNumberFormat="1" applyFill="1"/>
    <xf numFmtId="3" fontId="1" fillId="0" borderId="3" xfId="0" applyBorder="1" applyFont="1" applyNumberFormat="1"/>
    <xf numFmtId="0" fontId="1" fillId="0" borderId="3" xfId="0" applyBorder="1" applyFont="1"/>
    <xf numFmtId="3" fontId="1" fillId="0" borderId="5" xfId="0" applyBorder="1" applyFont="1" applyNumberFormat="1" applyFill="1"/>
    <xf numFmtId="3" fontId="1" fillId="2" borderId="2" xfId="0" applyBorder="1" applyFont="1" applyNumberFormat="1" applyFill="1"/>
    <xf numFmtId="164" fontId="3" fillId="0" borderId="5" xfId="0" applyAlignment="1" applyBorder="1" applyFont="1" applyNumberFormat="1">
      <alignment horizontal="right"/>
    </xf>
  </cellXfs>
  <cellStyles count="1">
    <cellStyle name="Normal" xfId="0" builtinId="0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customXml" Target="../customXml/item2.xml" /><Relationship Id="rId3" Type="http://schemas.openxmlformats.org/officeDocument/2006/relationships/styles" Target="styles.xml" /><Relationship Id="rId5" Type="http://schemas.openxmlformats.org/officeDocument/2006/relationships/customXml" Target="../customXml/item1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7" Type="http://schemas.openxmlformats.org/officeDocument/2006/relationships/customXml" Target="../customXml/item3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R613"/>
  <sheetViews>
    <sheetView view="normal" tabSelected="1" workbookViewId="0">
      <selection pane="topLeft" activeCell="A133" sqref="A133"/>
    </sheetView>
  </sheetViews>
  <sheetFormatPr defaultRowHeight="14.4"/>
  <cols>
    <col min="1" max="1" width="45.50390625" style="15" customWidth="1"/>
    <col min="2" max="4" width="14.375" style="15" customWidth="1"/>
    <col min="5" max="7" width="14.375" style="20" customWidth="1"/>
    <col min="8" max="10" width="14.375" customWidth="1"/>
    <col min="11" max="13" width="14.375" style="22" customWidth="1"/>
    <col min="14" max="15" width="14.375" style="33" customWidth="1"/>
    <col min="16" max="16" width="45.50390625" style="15" customWidth="1"/>
    <col min="17" max="18" width="14.375" style="16" customWidth="1"/>
  </cols>
  <sheetData>
    <row r="1" spans="1:18" s="26" customFormat="1" ht="173.4" thickBot="1">
      <c r="A1" s="25" t="s">
        <v>0</v>
      </c>
      <c r="B1" s="1" t="s">
        <v>139</v>
      </c>
      <c r="C1" s="2" t="s">
        <v>140</v>
      </c>
      <c r="D1" s="3" t="s">
        <v>145</v>
      </c>
      <c r="E1" s="18" t="s">
        <v>146</v>
      </c>
      <c r="F1" s="17" t="s">
        <v>157</v>
      </c>
      <c r="G1" s="21" t="s">
        <v>142</v>
      </c>
      <c r="H1" s="4" t="s">
        <v>143</v>
      </c>
      <c r="I1" s="4" t="s">
        <v>144</v>
      </c>
      <c r="J1" s="3" t="s">
        <v>1</v>
      </c>
      <c r="K1" s="37" t="s">
        <v>147</v>
      </c>
      <c r="L1" s="35" t="s">
        <v>158</v>
      </c>
      <c r="M1" s="36" t="s">
        <v>141</v>
      </c>
      <c r="N1" s="3" t="s">
        <v>149</v>
      </c>
      <c r="O1" s="3" t="s">
        <v>150</v>
      </c>
      <c r="P1" s="25" t="s">
        <v>0</v>
      </c>
      <c r="Q1" s="27" t="s">
        <v>138</v>
      </c>
      <c r="R1" s="18" t="s">
        <v>148</v>
      </c>
    </row>
    <row r="2" spans="1:18" customHeight="1">
      <c r="A2" s="6" t="s">
        <v>2</v>
      </c>
      <c r="B2" s="6">
        <v>0</v>
      </c>
      <c r="C2" s="7">
        <v>585</v>
      </c>
      <c r="D2" s="8">
        <f>B2+C2</f>
        <v>585</v>
      </c>
      <c r="E2" s="19">
        <f>(B2*0.31*0.1)+(C2*0.48*0.2)</f>
        <v>56.160000000000004</v>
      </c>
      <c r="F2" s="29">
        <f>(B2*0.31*2500*0.93)+(B2*0.69*1250*0.93)+(C2*0.48*2500*0.83)+(C2*0.52*1250*0.83)+E3*2500</f>
        <v>2584817.5</v>
      </c>
      <c r="G2" s="30">
        <f>((B2*0.31*0.1)*10750*0.93)+((C2*0.48*0.2)*10750*0.83)</f>
        <v>501087.6</v>
      </c>
      <c r="H2" s="23">
        <v>0</v>
      </c>
      <c r="I2" s="23">
        <v>0</v>
      </c>
      <c r="J2" s="9">
        <v>0</v>
      </c>
      <c r="K2" s="38">
        <f>(H2*0.1)+(I2*0.4*0.1)</f>
        <v>0</v>
      </c>
      <c r="L2" s="39">
        <f>(H2*1.1*1500)+(I2*1000)+(I2*(0.4*0.1))</f>
        <v>0</v>
      </c>
      <c r="M2" s="40">
        <f>K2*9250</f>
        <v>0</v>
      </c>
      <c r="N2" s="34">
        <f>F2+G2+L2+M2</f>
        <v>3085905.1</v>
      </c>
      <c r="O2" s="34">
        <f>+F2+L2</f>
        <v>2584817.5</v>
      </c>
      <c r="P2" s="6" t="s">
        <v>2</v>
      </c>
      <c r="Q2" s="31">
        <v>3492</v>
      </c>
      <c r="R2" s="46">
        <f>+Q2/4</f>
        <v>873</v>
      </c>
    </row>
    <row r="3" spans="1:18">
      <c r="A3" s="6" t="s">
        <v>3</v>
      </c>
      <c r="B3" s="6">
        <v>100</v>
      </c>
      <c r="C3" s="10">
        <v>6995</v>
      </c>
      <c r="D3" s="8">
        <f>B3+C3</f>
        <v>7095</v>
      </c>
      <c r="E3" s="19">
        <f>(B3*0.31*0.1)+(C3*0.48*0.2)</f>
        <v>674.62</v>
      </c>
      <c r="F3" s="29">
        <f>(B3*0.31*2500*0.93)+(B3*0.69*1250*0.93)+(C3*0.48*2500*0.83)+(C3*0.52*1250*0.83)+E3*2500</f>
        <v>12579660</v>
      </c>
      <c r="G3" s="30">
        <f>((B3*0.31*0.1)*10750*0.93)+((C3*0.48*0.2)*10750*0.83)</f>
        <v>6022629.4499999993</v>
      </c>
      <c r="H3" s="23">
        <v>0</v>
      </c>
      <c r="I3" s="23">
        <v>0</v>
      </c>
      <c r="J3" s="9">
        <v>0</v>
      </c>
      <c r="K3" s="28">
        <f>(H3*0.1)+(I3*0.4*0.1)</f>
        <v>0</v>
      </c>
      <c r="L3" s="29">
        <f>(H3*1.1*1500)+(I3*1000)+(I3*(0.4*0.1))</f>
        <v>0</v>
      </c>
      <c r="M3" s="30">
        <f>K3*9250</f>
        <v>0</v>
      </c>
      <c r="N3" s="34">
        <f>F3+G3+L3+M3</f>
        <v>18602289.45</v>
      </c>
      <c r="O3" s="34">
        <f>+F3+L3</f>
        <v>12579660</v>
      </c>
      <c r="P3" s="6" t="s">
        <v>3</v>
      </c>
      <c r="Q3" s="31">
        <v>2503403</v>
      </c>
      <c r="R3" s="46">
        <f>+Q3/4</f>
        <v>625850.75</v>
      </c>
    </row>
    <row r="4" spans="1:18">
      <c r="A4" s="6" t="s">
        <v>4</v>
      </c>
      <c r="B4" s="6">
        <v>70</v>
      </c>
      <c r="C4" s="10">
        <v>1925</v>
      </c>
      <c r="D4" s="8">
        <f>B4+C4</f>
        <v>1995</v>
      </c>
      <c r="E4" s="19">
        <f>(B4*0.31*0.1)+(C4*0.48*0.2)</f>
        <v>186.97</v>
      </c>
      <c r="F4" s="29">
        <f>(B4*0.31*2500*0.93)+(B4*0.69*1250*0.93)+(C4*0.48*2500*0.83)+(C4*0.52*1250*0.83)+E4*2500</f>
        <v>3529863.75</v>
      </c>
      <c r="G4" s="30">
        <f>((B4*0.31*0.1)*10750*0.93)+((C4*0.48*0.2)*10750*0.83)</f>
        <v>1670572.575</v>
      </c>
      <c r="H4" s="23">
        <v>0</v>
      </c>
      <c r="I4" s="23">
        <v>0</v>
      </c>
      <c r="J4" s="9">
        <v>0</v>
      </c>
      <c r="K4" s="28">
        <f>(H4*0.1)+(I4*0.4*0.1)</f>
        <v>0</v>
      </c>
      <c r="L4" s="29">
        <f>(H4*1.1*1500)+(I4*1000)+(I4*(0.4*0.1))</f>
        <v>0</v>
      </c>
      <c r="M4" s="30">
        <f>K4*9250</f>
        <v>0</v>
      </c>
      <c r="N4" s="34">
        <f>F4+G4+L4+M4</f>
        <v>5200436.325</v>
      </c>
      <c r="O4" s="34">
        <f>+F4+L4</f>
        <v>3529863.75</v>
      </c>
      <c r="P4" s="6" t="s">
        <v>4</v>
      </c>
      <c r="Q4" s="31">
        <v>6590534</v>
      </c>
      <c r="R4" s="46">
        <f>+Q4/4</f>
        <v>1647633.5</v>
      </c>
    </row>
    <row r="5" spans="1:18">
      <c r="A5" s="6" t="s">
        <v>5</v>
      </c>
      <c r="B5" s="6">
        <v>0</v>
      </c>
      <c r="C5" s="7">
        <v>115</v>
      </c>
      <c r="D5" s="8">
        <f>B5+C5</f>
        <v>115</v>
      </c>
      <c r="E5" s="19">
        <f>(B5*0.31*0.1)+(C5*0.48*0.2)</f>
        <v>11.04</v>
      </c>
      <c r="F5" s="29">
        <f>(B5*0.31*2500*0.93)+(B5*0.69*1250*0.93)+(C5*0.48*2500*0.83)+(C5*0.52*1250*0.83)+E5*2500</f>
        <v>204182.5</v>
      </c>
      <c r="G5" s="30">
        <f>((B5*0.31*0.1)*10750*0.93)+((C5*0.48*0.2)*10750*0.83)</f>
        <v>98504.39999999998</v>
      </c>
      <c r="H5" s="23">
        <v>590</v>
      </c>
      <c r="I5" s="23">
        <v>0</v>
      </c>
      <c r="J5" s="9">
        <v>590</v>
      </c>
      <c r="K5" s="28">
        <f>(H5*0.1)+(I5*0.4*0.1)</f>
        <v>59</v>
      </c>
      <c r="L5" s="29">
        <f>(H5*1.1*1500)+(I5*1000)+(I5*(0.4*0.1))</f>
        <v>973500</v>
      </c>
      <c r="M5" s="30">
        <f>K5*9250</f>
        <v>545750</v>
      </c>
      <c r="N5" s="34">
        <f>F5+G5+L5+M5</f>
        <v>1821936.9</v>
      </c>
      <c r="O5" s="34">
        <f>+F5+L5</f>
        <v>1177682.5</v>
      </c>
      <c r="P5" s="6" t="s">
        <v>5</v>
      </c>
      <c r="Q5" s="31">
        <v>1136994</v>
      </c>
      <c r="R5" s="46">
        <f>+Q5/4</f>
        <v>284248.5</v>
      </c>
    </row>
    <row r="6" spans="1:18">
      <c r="A6" s="6" t="s">
        <v>6</v>
      </c>
      <c r="B6" s="6">
        <v>50</v>
      </c>
      <c r="C6" s="10">
        <v>1240</v>
      </c>
      <c r="D6" s="8">
        <f>B6+C6</f>
        <v>1290</v>
      </c>
      <c r="E6" s="19">
        <f>(B6*0.31*0.1)+(C6*0.48*0.2)</f>
        <v>120.58999999999999</v>
      </c>
      <c r="F6" s="29">
        <f>(B6*0.31*2500*0.93)+(B6*0.69*1250*0.93)+(C6*0.48*2500*0.83)+(C6*0.52*1250*0.83)+E6*2500</f>
        <v>2281638.75</v>
      </c>
      <c r="G6" s="30">
        <f>((B6*0.31*0.1)*10750*0.93)+((C6*0.48*0.2)*10750*0.83)</f>
        <v>1077630.525</v>
      </c>
      <c r="H6" s="23">
        <v>210</v>
      </c>
      <c r="I6" s="23">
        <v>0</v>
      </c>
      <c r="J6" s="9">
        <v>210</v>
      </c>
      <c r="K6" s="28">
        <f>(H6*0.1)+(I6*0.4*0.1)</f>
        <v>21</v>
      </c>
      <c r="L6" s="29">
        <f>(H6*1.1*1500)+(I6*1000)+(I6*(0.4*0.1))</f>
        <v>346500.00000000006</v>
      </c>
      <c r="M6" s="30">
        <f>K6*9250</f>
        <v>194250</v>
      </c>
      <c r="N6" s="34">
        <f>F6+G6+L6+M6</f>
        <v>3900019.275</v>
      </c>
      <c r="O6" s="34">
        <f>+F6+L6</f>
        <v>2628138.75</v>
      </c>
      <c r="P6" s="6" t="s">
        <v>6</v>
      </c>
      <c r="Q6" s="31">
        <v>18681044</v>
      </c>
      <c r="R6" s="46">
        <f>+Q6/4</f>
        <v>4670261</v>
      </c>
    </row>
    <row r="7" spans="1:18">
      <c r="A7" s="6" t="s">
        <v>7</v>
      </c>
      <c r="B7" s="6">
        <v>0</v>
      </c>
      <c r="C7" s="10">
        <v>1505</v>
      </c>
      <c r="D7" s="8">
        <f>B7+C7</f>
        <v>1505</v>
      </c>
      <c r="E7" s="19">
        <f>(B7*0.31*0.1)+(C7*0.48*0.2)</f>
        <v>144.48</v>
      </c>
      <c r="F7" s="29">
        <f>(B7*0.31*2500*0.93)+(B7*0.69*1250*0.93)+(C7*0.48*2500*0.83)+(C7*0.52*1250*0.83)+E7*2500</f>
        <v>2672127.5</v>
      </c>
      <c r="G7" s="30">
        <f>((B7*0.31*0.1)*10750*0.93)+((C7*0.48*0.2)*10750*0.83)</f>
        <v>1289122.8</v>
      </c>
      <c r="H7" s="23">
        <v>180</v>
      </c>
      <c r="I7" s="23">
        <v>375</v>
      </c>
      <c r="J7" s="9">
        <v>555</v>
      </c>
      <c r="K7" s="28">
        <f>(H7*0.1)+(I7*0.4*0.1)</f>
        <v>33</v>
      </c>
      <c r="L7" s="29">
        <f>(H7*1.1*1500)+(I7*1000)+(I7*(0.4*0.1))</f>
        <v>672015</v>
      </c>
      <c r="M7" s="30">
        <f>K7*9250</f>
        <v>305250</v>
      </c>
      <c r="N7" s="34">
        <f>F7+G7+L7+M7</f>
        <v>4938515.3</v>
      </c>
      <c r="O7" s="34">
        <f>+F7+L7</f>
        <v>3344142.5</v>
      </c>
      <c r="P7" s="6" t="s">
        <v>7</v>
      </c>
      <c r="Q7" s="31">
        <v>2486246</v>
      </c>
      <c r="R7" s="46">
        <f>+Q7/4</f>
        <v>621561.5</v>
      </c>
    </row>
    <row r="8" spans="1:18">
      <c r="A8" s="6" t="s">
        <v>8</v>
      </c>
      <c r="B8" s="6">
        <v>0</v>
      </c>
      <c r="C8" s="7">
        <v>315</v>
      </c>
      <c r="D8" s="8">
        <f>B8+C8</f>
        <v>315</v>
      </c>
      <c r="E8" s="19">
        <f>(B8*0.31*0.1)+(C8*0.48*0.2)</f>
        <v>30.24</v>
      </c>
      <c r="F8" s="29">
        <f>(B8*0.31*2500*0.93)+(B8*0.69*1250*0.93)+(C8*0.48*2500*0.83)+(C8*0.52*1250*0.83)+E8*2500</f>
        <v>559282.5</v>
      </c>
      <c r="G8" s="30">
        <f>((B8*0.31*0.1)*10750*0.93)+((C8*0.48*0.2)*10750*0.83)</f>
        <v>269816.39999999997</v>
      </c>
      <c r="H8" s="23">
        <v>0</v>
      </c>
      <c r="I8" s="23">
        <v>0</v>
      </c>
      <c r="J8" s="9">
        <v>0</v>
      </c>
      <c r="K8" s="28">
        <f>(H8*0.1)+(I8*0.4*0.1)</f>
        <v>0</v>
      </c>
      <c r="L8" s="29">
        <f>(H8*1.1*1500)+(I8*1000)+(I8*(0.4*0.1))</f>
        <v>0</v>
      </c>
      <c r="M8" s="30">
        <f>K8*9250</f>
        <v>0</v>
      </c>
      <c r="N8" s="34">
        <f>F8+G8+L8+M8</f>
        <v>829098.89999999991</v>
      </c>
      <c r="O8" s="34">
        <f>+F8+L8</f>
        <v>559282.5</v>
      </c>
      <c r="P8" s="6" t="s">
        <v>8</v>
      </c>
      <c r="Q8" s="31">
        <v>10494729</v>
      </c>
      <c r="R8" s="46">
        <f>+Q8/4</f>
        <v>2623682.25</v>
      </c>
    </row>
    <row r="9" spans="1:18">
      <c r="A9" s="6" t="s">
        <v>9</v>
      </c>
      <c r="B9" s="6">
        <v>0</v>
      </c>
      <c r="C9" s="10">
        <v>6305</v>
      </c>
      <c r="D9" s="8">
        <f>B9+C9</f>
        <v>6305</v>
      </c>
      <c r="E9" s="19">
        <f>(B9*0.31*0.1)+(C9*0.48*0.2)</f>
        <v>605.28000000000009</v>
      </c>
      <c r="F9" s="29">
        <f>(B9*0.31*2500*0.93)+(B9*0.69*1250*0.93)+(C9*0.48*2500*0.83)+(C9*0.52*1250*0.83)+E9*2500</f>
        <v>11194527.5</v>
      </c>
      <c r="G9" s="30">
        <f>((B9*0.31*0.1)*10750*0.93)+((C9*0.48*0.2)*10750*0.83)</f>
        <v>5400610.8000000007</v>
      </c>
      <c r="H9" s="23">
        <v>615</v>
      </c>
      <c r="I9" s="23">
        <v>540</v>
      </c>
      <c r="J9" s="8">
        <v>1155</v>
      </c>
      <c r="K9" s="28">
        <f>(H9*0.1)+(I9*0.4*0.1)</f>
        <v>83.1</v>
      </c>
      <c r="L9" s="29">
        <f>(H9*1.1*1500)+(I9*1000)+(I9*(0.4*0.1))</f>
        <v>1554771.6</v>
      </c>
      <c r="M9" s="30">
        <f>K9*9250</f>
        <v>768675</v>
      </c>
      <c r="N9" s="34">
        <f>F9+G9+L9+M9</f>
        <v>18918584.900000002</v>
      </c>
      <c r="O9" s="34">
        <f>+F9+L9</f>
        <v>12749299.1</v>
      </c>
      <c r="P9" s="6" t="s">
        <v>9</v>
      </c>
      <c r="Q9" s="31">
        <v>2566421</v>
      </c>
      <c r="R9" s="46">
        <f>+Q9/4</f>
        <v>641605.25</v>
      </c>
    </row>
    <row r="10" spans="1:18">
      <c r="A10" s="6" t="s">
        <v>10</v>
      </c>
      <c r="B10" s="11">
        <v>3000</v>
      </c>
      <c r="C10" s="10">
        <v>2090</v>
      </c>
      <c r="D10" s="8">
        <f>B10+C10</f>
        <v>5090</v>
      </c>
      <c r="E10" s="19">
        <f>(B10*0.31*0.1)+(C10*0.48*0.2)</f>
        <v>293.64</v>
      </c>
      <c r="F10" s="29">
        <f>(B10*0.31*2500*0.93)+(B10*0.69*1250*0.93)+(C10*0.48*2500*0.83)+(C10*0.52*1250*0.83)+E10*2500</f>
        <v>8511920</v>
      </c>
      <c r="G10" s="30">
        <f>((B10*0.31*0.1)*10750*0.93)+((C10*0.48*0.2)*10750*0.83)</f>
        <v>2719977.9</v>
      </c>
      <c r="H10" s="24">
        <v>1040</v>
      </c>
      <c r="I10" s="23">
        <v>0</v>
      </c>
      <c r="J10" s="8">
        <v>1040</v>
      </c>
      <c r="K10" s="28">
        <f>(H10*0.1)+(I10*0.4*0.1)</f>
        <v>104</v>
      </c>
      <c r="L10" s="29">
        <f>(H10*1.1*1500)+(I10*1000)+(I10*(0.4*0.1))</f>
        <v>1716000</v>
      </c>
      <c r="M10" s="30">
        <f>K10*9250</f>
        <v>962000</v>
      </c>
      <c r="N10" s="34">
        <f>F10+G10+L10+M10</f>
        <v>13909897.9</v>
      </c>
      <c r="O10" s="34">
        <f>+F10+L10</f>
        <v>10227920</v>
      </c>
      <c r="P10" s="6" t="s">
        <v>10</v>
      </c>
      <c r="Q10" s="31">
        <v>42236050</v>
      </c>
      <c r="R10" s="46">
        <f>+Q10/4</f>
        <v>10559012.5</v>
      </c>
    </row>
    <row r="11" spans="1:18">
      <c r="A11" s="6" t="s">
        <v>11</v>
      </c>
      <c r="B11" s="6">
        <v>0</v>
      </c>
      <c r="C11" s="7">
        <v>65</v>
      </c>
      <c r="D11" s="8">
        <f>B11+C11</f>
        <v>65</v>
      </c>
      <c r="E11" s="19">
        <f>(B11*0.31*0.1)+(C11*0.48*0.2)</f>
        <v>6.24</v>
      </c>
      <c r="F11" s="29">
        <f>(B11*0.31*2500*0.93)+(B11*0.69*1250*0.93)+(C11*0.48*2500*0.83)+(C11*0.52*1250*0.83)+E11*2500</f>
        <v>115407.5</v>
      </c>
      <c r="G11" s="30">
        <f>((B11*0.31*0.1)*10750*0.93)+((C11*0.48*0.2)*10750*0.83)</f>
        <v>55676.399999999994</v>
      </c>
      <c r="H11" s="23">
        <v>45</v>
      </c>
      <c r="I11" s="23">
        <v>25</v>
      </c>
      <c r="J11" s="9">
        <v>70</v>
      </c>
      <c r="K11" s="28">
        <f>(H11*0.1)+(I11*0.4*0.1)</f>
        <v>5.5</v>
      </c>
      <c r="L11" s="29">
        <f>(H11*1.1*1500)+(I11*1000)+(I11*(0.4*0.1))</f>
        <v>99251.000000000015</v>
      </c>
      <c r="M11" s="30">
        <f>K11*9250</f>
        <v>50875</v>
      </c>
      <c r="N11" s="34">
        <f>F11+G11+L11+M11</f>
        <v>321209.9</v>
      </c>
      <c r="O11" s="34">
        <f>+F11+L11</f>
        <v>214658.5</v>
      </c>
      <c r="P11" s="6" t="s">
        <v>11</v>
      </c>
      <c r="Q11" s="31">
        <v>0</v>
      </c>
      <c r="R11" s="46">
        <f>+Q11/4</f>
        <v>0</v>
      </c>
    </row>
    <row r="12" spans="1:18">
      <c r="A12" s="6" t="s">
        <v>12</v>
      </c>
      <c r="B12" s="6">
        <v>0</v>
      </c>
      <c r="C12" s="7">
        <v>40</v>
      </c>
      <c r="D12" s="8">
        <f>B12+C12</f>
        <v>40</v>
      </c>
      <c r="E12" s="19">
        <f>(B12*0.31*0.1)+(C12*0.48*0.2)</f>
        <v>3.84</v>
      </c>
      <c r="F12" s="29">
        <f>(B12*0.31*2500*0.93)+(B12*0.69*1250*0.93)+(C12*0.48*2500*0.83)+(C12*0.52*1250*0.83)+E12*2500</f>
        <v>71020</v>
      </c>
      <c r="G12" s="30">
        <f>((B12*0.31*0.1)*10750*0.93)+((C12*0.48*0.2)*10750*0.83)</f>
        <v>34262.4</v>
      </c>
      <c r="H12" s="23">
        <v>440</v>
      </c>
      <c r="I12" s="23">
        <v>765</v>
      </c>
      <c r="J12" s="8">
        <v>1205</v>
      </c>
      <c r="K12" s="28">
        <f>(H12*0.1)+(I12*0.4*0.1)</f>
        <v>74.6</v>
      </c>
      <c r="L12" s="29">
        <f>(H12*1.1*1500)+(I12*1000)+(I12*(0.4*0.1))</f>
        <v>1491030.6</v>
      </c>
      <c r="M12" s="30">
        <f>K12*9250</f>
        <v>690050</v>
      </c>
      <c r="N12" s="34">
        <f>F12+G12+L12+M12</f>
        <v>2286363</v>
      </c>
      <c r="O12" s="34">
        <f>+F12+L12</f>
        <v>1562050.6</v>
      </c>
      <c r="P12" s="6" t="s">
        <v>12</v>
      </c>
      <c r="Q12" s="31">
        <v>83240</v>
      </c>
      <c r="R12" s="46">
        <f>+Q12/4</f>
        <v>20810</v>
      </c>
    </row>
    <row r="13" spans="1:18">
      <c r="A13" s="6" t="s">
        <v>13</v>
      </c>
      <c r="B13" s="6">
        <v>0</v>
      </c>
      <c r="C13" s="10">
        <v>2060</v>
      </c>
      <c r="D13" s="8">
        <f>B13+C13</f>
        <v>2060</v>
      </c>
      <c r="E13" s="19">
        <f>(B13*0.31*0.1)+(C13*0.48*0.2)</f>
        <v>197.76</v>
      </c>
      <c r="F13" s="29">
        <f>(B13*0.31*2500*0.93)+(B13*0.69*1250*0.93)+(C13*0.48*2500*0.83)+(C13*0.52*1250*0.83)+E13*2500</f>
        <v>3657530</v>
      </c>
      <c r="G13" s="30">
        <f>((B13*0.31*0.1)*10750*0.93)+((C13*0.48*0.2)*10750*0.83)</f>
        <v>1764513.5999999999</v>
      </c>
      <c r="H13" s="23">
        <v>115</v>
      </c>
      <c r="I13" s="23">
        <v>200</v>
      </c>
      <c r="J13" s="9">
        <v>315</v>
      </c>
      <c r="K13" s="28">
        <f>(H13*0.1)+(I13*0.4*0.1)</f>
        <v>19.5</v>
      </c>
      <c r="L13" s="29">
        <f>(H13*1.1*1500)+(I13*1000)+(I13*(0.4*0.1))</f>
        <v>389758</v>
      </c>
      <c r="M13" s="30">
        <f>K13*9250</f>
        <v>180375</v>
      </c>
      <c r="N13" s="34">
        <f>F13+G13+L13+M13</f>
        <v>5992176.6</v>
      </c>
      <c r="O13" s="34">
        <f>+F13+L13</f>
        <v>4047288</v>
      </c>
      <c r="P13" s="6" t="s">
        <v>13</v>
      </c>
      <c r="Q13" s="31">
        <v>512016</v>
      </c>
      <c r="R13" s="46">
        <f>+Q13/4</f>
        <v>128004</v>
      </c>
    </row>
    <row r="14" spans="1:18">
      <c r="A14" s="6" t="s">
        <v>14</v>
      </c>
      <c r="B14" s="6">
        <v>0</v>
      </c>
      <c r="C14" s="7">
        <v>0</v>
      </c>
      <c r="D14" s="8">
        <f>B14+C14</f>
        <v>0</v>
      </c>
      <c r="E14" s="19">
        <f>(B14*0.31*0.1)+(C14*0.48*0.2)</f>
        <v>0</v>
      </c>
      <c r="F14" s="29">
        <f>(B14*0.31*2500*0.93)+(B14*0.69*1250*0.93)+(C14*0.48*2500*0.83)+(C14*0.52*1250*0.83)+E14*2500</f>
        <v>0</v>
      </c>
      <c r="G14" s="30">
        <f>((B14*0.31*0.1)*10750*0.93)+((C14*0.48*0.2)*10750*0.83)</f>
        <v>0</v>
      </c>
      <c r="H14" s="23">
        <v>0</v>
      </c>
      <c r="I14" s="23">
        <v>0</v>
      </c>
      <c r="J14" s="9">
        <v>0</v>
      </c>
      <c r="K14" s="28">
        <f>(H14*0.1)+(I14*0.4*0.1)</f>
        <v>0</v>
      </c>
      <c r="L14" s="29">
        <f>(H14*1.1*1500)+(I14*1000)+(I14*(0.4*0.1))</f>
        <v>0</v>
      </c>
      <c r="M14" s="30">
        <f>K14*9250</f>
        <v>0</v>
      </c>
      <c r="N14" s="34">
        <f>F14+G14+L14+M14</f>
        <v>0</v>
      </c>
      <c r="O14" s="34">
        <f>+F14+L14</f>
        <v>0</v>
      </c>
      <c r="P14" s="6" t="s">
        <v>14</v>
      </c>
      <c r="Q14" s="31">
        <v>128627</v>
      </c>
      <c r="R14" s="46">
        <f>+Q14/4</f>
        <v>32156.75</v>
      </c>
    </row>
    <row r="15" spans="1:18">
      <c r="A15" s="6" t="s">
        <v>15</v>
      </c>
      <c r="B15" s="6">
        <v>0</v>
      </c>
      <c r="C15" s="10">
        <v>3360</v>
      </c>
      <c r="D15" s="8">
        <f>B15+C15</f>
        <v>3360</v>
      </c>
      <c r="E15" s="19">
        <f>(B15*0.31*0.1)+(C15*0.48*0.2)</f>
        <v>322.56</v>
      </c>
      <c r="F15" s="29">
        <f>(B15*0.31*2500*0.93)+(B15*0.69*1250*0.93)+(C15*0.48*2500*0.83)+(C15*0.52*1250*0.83)+E15*2500</f>
        <v>5965680</v>
      </c>
      <c r="G15" s="30">
        <f>((B15*0.31*0.1)*10750*0.93)+((C15*0.48*0.2)*10750*0.83)</f>
        <v>2878041.6</v>
      </c>
      <c r="H15" s="23">
        <v>0</v>
      </c>
      <c r="I15" s="23">
        <v>0</v>
      </c>
      <c r="J15" s="9">
        <v>0</v>
      </c>
      <c r="K15" s="28">
        <f>(H15*0.1)+(I15*0.4*0.1)</f>
        <v>0</v>
      </c>
      <c r="L15" s="29">
        <f>(H15*1.1*1500)+(I15*1000)+(I15*(0.4*0.1))</f>
        <v>0</v>
      </c>
      <c r="M15" s="30">
        <f>K15*9250</f>
        <v>0</v>
      </c>
      <c r="N15" s="34">
        <f>F15+G15+L15+M15</f>
        <v>8843721.6</v>
      </c>
      <c r="O15" s="34">
        <f>+F15+L15</f>
        <v>5965680</v>
      </c>
      <c r="P15" s="6" t="s">
        <v>15</v>
      </c>
      <c r="Q15" s="31">
        <v>3345253</v>
      </c>
      <c r="R15" s="46">
        <f>+Q15/4</f>
        <v>836313.25</v>
      </c>
    </row>
    <row r="16" spans="1:18">
      <c r="A16" s="6" t="s">
        <v>16</v>
      </c>
      <c r="B16" s="6">
        <v>0</v>
      </c>
      <c r="C16" s="10">
        <v>4135</v>
      </c>
      <c r="D16" s="8">
        <f>B16+C16</f>
        <v>4135</v>
      </c>
      <c r="E16" s="19">
        <f>(B16*0.31*0.1)+(C16*0.48*0.2)</f>
        <v>396.96000000000004</v>
      </c>
      <c r="F16" s="29">
        <f>(B16*0.31*2500*0.93)+(B16*0.69*1250*0.93)+(C16*0.48*2500*0.83)+(C16*0.52*1250*0.83)+E16*2500</f>
        <v>7341692.5</v>
      </c>
      <c r="G16" s="30">
        <f>((B16*0.31*0.1)*10750*0.93)+((C16*0.48*0.2)*10750*0.83)</f>
        <v>3541875.5999999996</v>
      </c>
      <c r="H16" s="23">
        <v>0</v>
      </c>
      <c r="I16" s="23">
        <v>0</v>
      </c>
      <c r="J16" s="9">
        <v>0</v>
      </c>
      <c r="K16" s="28">
        <f>(H16*0.1)+(I16*0.4*0.1)</f>
        <v>0</v>
      </c>
      <c r="L16" s="29">
        <f>(H16*1.1*1500)+(I16*1000)+(I16*(0.4*0.1))</f>
        <v>0</v>
      </c>
      <c r="M16" s="30">
        <f>K16*9250</f>
        <v>0</v>
      </c>
      <c r="N16" s="34">
        <f>F16+G16+L16+M16</f>
        <v>10883568.1</v>
      </c>
      <c r="O16" s="34">
        <f>+F16+L16</f>
        <v>7341692.5</v>
      </c>
      <c r="P16" s="6" t="s">
        <v>16</v>
      </c>
      <c r="Q16" s="31">
        <v>3946118</v>
      </c>
      <c r="R16" s="46">
        <f>+Q16/4</f>
        <v>986529.5</v>
      </c>
    </row>
    <row r="17" spans="1:18">
      <c r="A17" s="6" t="s">
        <v>17</v>
      </c>
      <c r="B17" s="6">
        <v>535</v>
      </c>
      <c r="C17" s="10">
        <v>4130</v>
      </c>
      <c r="D17" s="8">
        <f>B17+C17</f>
        <v>4665</v>
      </c>
      <c r="E17" s="19">
        <f>(B17*0.31*0.1)+(C17*0.48*0.2)</f>
        <v>413.065</v>
      </c>
      <c r="F17" s="29">
        <f>(B17*0.31*2500*0.93)+(B17*0.69*1250*0.93)+(C17*0.48*2500*0.83)+(C17*0.52*1250*0.83)+E17*2500</f>
        <v>8189015.625</v>
      </c>
      <c r="G17" s="30">
        <f>((B17*0.31*0.1)*10750*0.93)+((C17*0.48*0.2)*10750*0.83)</f>
        <v>3703401.3375</v>
      </c>
      <c r="H17" s="23">
        <v>440</v>
      </c>
      <c r="I17" s="23">
        <v>835</v>
      </c>
      <c r="J17" s="8">
        <v>1275</v>
      </c>
      <c r="K17" s="28">
        <f>(H17*0.1)+(I17*0.4*0.1)</f>
        <v>77.4</v>
      </c>
      <c r="L17" s="29">
        <f>(H17*1.1*1500)+(I17*1000)+(I17*(0.4*0.1))</f>
        <v>1561033.4</v>
      </c>
      <c r="M17" s="30">
        <f>K17*9250</f>
        <v>715950</v>
      </c>
      <c r="N17" s="34">
        <f>F17+G17+L17+M17</f>
        <v>14169400.3625</v>
      </c>
      <c r="O17" s="34">
        <f>+F17+L17</f>
        <v>9750049.025</v>
      </c>
      <c r="P17" s="6" t="s">
        <v>17</v>
      </c>
      <c r="Q17" s="31">
        <v>5279070</v>
      </c>
      <c r="R17" s="46">
        <f>+Q17/4</f>
        <v>1319767.5</v>
      </c>
    </row>
    <row r="18" spans="1:18">
      <c r="A18" s="6" t="s">
        <v>18</v>
      </c>
      <c r="B18" s="6">
        <v>0</v>
      </c>
      <c r="C18" s="7">
        <v>490</v>
      </c>
      <c r="D18" s="8">
        <f>B18+C18</f>
        <v>490</v>
      </c>
      <c r="E18" s="19">
        <f>(B18*0.31*0.1)+(C18*0.48*0.2)</f>
        <v>47.04</v>
      </c>
      <c r="F18" s="29">
        <f>(B18*0.31*2500*0.93)+(B18*0.69*1250*0.93)+(C18*0.48*2500*0.83)+(C18*0.52*1250*0.83)+E18*2500</f>
        <v>869995</v>
      </c>
      <c r="G18" s="30">
        <f>((B18*0.31*0.1)*10750*0.93)+((C18*0.48*0.2)*10750*0.83)</f>
        <v>419714.39999999997</v>
      </c>
      <c r="H18" s="23">
        <v>0</v>
      </c>
      <c r="I18" s="23">
        <v>0</v>
      </c>
      <c r="J18" s="9">
        <v>0</v>
      </c>
      <c r="K18" s="28">
        <f>(H18*0.1)+(I18*0.4*0.1)</f>
        <v>0</v>
      </c>
      <c r="L18" s="29">
        <f>(H18*1.1*1500)+(I18*1000)+(I18*(0.4*0.1))</f>
        <v>0</v>
      </c>
      <c r="M18" s="30">
        <f>K18*9250</f>
        <v>0</v>
      </c>
      <c r="N18" s="34">
        <f>F18+G18+L18+M18</f>
        <v>1289709.4</v>
      </c>
      <c r="O18" s="34">
        <f>+F18+L18</f>
        <v>869995</v>
      </c>
      <c r="P18" s="6" t="s">
        <v>18</v>
      </c>
      <c r="Q18" s="31">
        <v>0</v>
      </c>
      <c r="R18" s="46">
        <f>+Q18/4</f>
        <v>0</v>
      </c>
    </row>
    <row r="19" spans="1:18">
      <c r="A19" s="6" t="s">
        <v>19</v>
      </c>
      <c r="B19" s="11">
        <v>1995</v>
      </c>
      <c r="C19" s="10">
        <v>1205</v>
      </c>
      <c r="D19" s="8">
        <f>B19+C19</f>
        <v>3200</v>
      </c>
      <c r="E19" s="19">
        <f>(B19*0.31*0.1)+(C19*0.48*0.2)</f>
        <v>177.525</v>
      </c>
      <c r="F19" s="29">
        <f>(B19*0.31*2500*0.93)+(B19*0.69*1250*0.93)+(C19*0.48*2500*0.83)+(C19*0.52*1250*0.83)+E19*2500</f>
        <v>5332225.625</v>
      </c>
      <c r="G19" s="30">
        <f>((B19*0.31*0.1)*10750*0.93)+((C19*0.48*0.2)*10750*0.83)</f>
        <v>1650450.1875</v>
      </c>
      <c r="H19" s="23">
        <v>190</v>
      </c>
      <c r="I19" s="23">
        <v>0</v>
      </c>
      <c r="J19" s="9">
        <v>190</v>
      </c>
      <c r="K19" s="28">
        <f>(H19*0.1)+(I19*0.4*0.1)</f>
        <v>19</v>
      </c>
      <c r="L19" s="29">
        <f>(H19*1.1*1500)+(I19*1000)+(I19*(0.4*0.1))</f>
        <v>313500.00000000006</v>
      </c>
      <c r="M19" s="30">
        <f>K19*9250</f>
        <v>175750</v>
      </c>
      <c r="N19" s="34">
        <f>F19+G19+L19+M19</f>
        <v>7471925.8125</v>
      </c>
      <c r="O19" s="34">
        <f>+F19+L19</f>
        <v>5645725.625</v>
      </c>
      <c r="P19" s="6" t="s">
        <v>19</v>
      </c>
      <c r="Q19" s="31">
        <v>49505717</v>
      </c>
      <c r="R19" s="46">
        <f>+Q19/4</f>
        <v>12376429.25</v>
      </c>
    </row>
    <row r="20" spans="1:18">
      <c r="A20" s="6" t="s">
        <v>20</v>
      </c>
      <c r="B20" s="6">
        <v>0</v>
      </c>
      <c r="C20" s="7">
        <v>795</v>
      </c>
      <c r="D20" s="8">
        <f>B20+C20</f>
        <v>795</v>
      </c>
      <c r="E20" s="19">
        <f>(B20*0.31*0.1)+(C20*0.48*0.2)</f>
        <v>76.32</v>
      </c>
      <c r="F20" s="29">
        <f>(B20*0.31*2500*0.93)+(B20*0.69*1250*0.93)+(C20*0.48*2500*0.83)+(C20*0.52*1250*0.83)+E20*2500</f>
        <v>1411522.5</v>
      </c>
      <c r="G20" s="30">
        <f>((B20*0.31*0.1)*10750*0.93)+((C20*0.48*0.2)*10750*0.83)</f>
        <v>680965.19999999984</v>
      </c>
      <c r="H20" s="23">
        <v>175</v>
      </c>
      <c r="I20" s="23">
        <v>0</v>
      </c>
      <c r="J20" s="9">
        <v>175</v>
      </c>
      <c r="K20" s="28">
        <f>(H20*0.1)+(I20*0.4*0.1)</f>
        <v>17.5</v>
      </c>
      <c r="L20" s="29">
        <f>(H20*1.1*1500)+(I20*1000)+(I20*(0.4*0.1))</f>
        <v>288750.00000000006</v>
      </c>
      <c r="M20" s="30">
        <f>K20*9250</f>
        <v>161875</v>
      </c>
      <c r="N20" s="34">
        <f>F20+G20+L20+M20</f>
        <v>2543112.6999999997</v>
      </c>
      <c r="O20" s="34">
        <f>+F20+L20</f>
        <v>1700272.5</v>
      </c>
      <c r="P20" s="6" t="s">
        <v>20</v>
      </c>
      <c r="Q20" s="31">
        <v>12007596</v>
      </c>
      <c r="R20" s="46">
        <f>+Q20/4</f>
        <v>3001899</v>
      </c>
    </row>
    <row r="21" spans="1:18">
      <c r="A21" s="6" t="s">
        <v>21</v>
      </c>
      <c r="B21" s="6">
        <v>0</v>
      </c>
      <c r="C21" s="10">
        <v>3170</v>
      </c>
      <c r="D21" s="8">
        <f>B21+C21</f>
        <v>3170</v>
      </c>
      <c r="E21" s="19">
        <f>(B21*0.31*0.1)+(C21*0.48*0.2)</f>
        <v>304.32</v>
      </c>
      <c r="F21" s="29">
        <f>(B21*0.31*2500*0.93)+(B21*0.69*1250*0.93)+(C21*0.48*2500*0.83)+(C21*0.52*1250*0.83)+E21*2500</f>
        <v>5628335</v>
      </c>
      <c r="G21" s="30">
        <f>((B21*0.31*0.1)*10750*0.93)+((C21*0.48*0.2)*10750*0.83)</f>
        <v>2715295.1999999997</v>
      </c>
      <c r="H21" s="23">
        <v>40</v>
      </c>
      <c r="I21" s="23">
        <v>0</v>
      </c>
      <c r="J21" s="9">
        <v>40</v>
      </c>
      <c r="K21" s="28">
        <f>(H21*0.1)+(I21*0.4*0.1)</f>
        <v>4</v>
      </c>
      <c r="L21" s="29">
        <f>(H21*1.1*1500)+(I21*1000)+(I21*(0.4*0.1))</f>
        <v>66000</v>
      </c>
      <c r="M21" s="30">
        <f>K21*9250</f>
        <v>37000</v>
      </c>
      <c r="N21" s="34">
        <f>F21+G21+L21+M21</f>
        <v>8446630.2</v>
      </c>
      <c r="O21" s="34">
        <f>+F21+L21</f>
        <v>5694335</v>
      </c>
      <c r="P21" s="6" t="s">
        <v>21</v>
      </c>
      <c r="Q21" s="31">
        <v>241966</v>
      </c>
      <c r="R21" s="46">
        <f>+Q21/4</f>
        <v>60491.5</v>
      </c>
    </row>
    <row r="22" spans="1:18">
      <c r="A22" s="6" t="s">
        <v>22</v>
      </c>
      <c r="B22" s="6">
        <v>410</v>
      </c>
      <c r="C22" s="7">
        <v>0</v>
      </c>
      <c r="D22" s="8">
        <f>B22+C22</f>
        <v>410</v>
      </c>
      <c r="E22" s="19">
        <f>(B22*0.31*0.1)+(C22*0.48*0.2)</f>
        <v>12.71</v>
      </c>
      <c r="F22" s="29">
        <f>(B22*0.31*2500*0.93)+(B22*0.69*1250*0.93)+(C22*0.48*2500*0.83)+(C22*0.52*1250*0.83)+E22*2500</f>
        <v>656153.75</v>
      </c>
      <c r="G22" s="30">
        <f>((B22*0.31*0.1)*10750*0.93)+((C22*0.48*0.2)*10750*0.83)</f>
        <v>127068.225</v>
      </c>
      <c r="H22" s="23">
        <v>740</v>
      </c>
      <c r="I22" s="23">
        <v>0</v>
      </c>
      <c r="J22" s="9">
        <v>740</v>
      </c>
      <c r="K22" s="28">
        <f>(H22*0.1)+(I22*0.4*0.1)</f>
        <v>74</v>
      </c>
      <c r="L22" s="29">
        <f>(H22*1.1*1500)+(I22*1000)+(I22*(0.4*0.1))</f>
        <v>1221000.0000000002</v>
      </c>
      <c r="M22" s="30">
        <f>K22*9250</f>
        <v>684500</v>
      </c>
      <c r="N22" s="34">
        <f>F22+G22+L22+M22</f>
        <v>2688721.975</v>
      </c>
      <c r="O22" s="34">
        <f>+F22+L22</f>
        <v>1877153.7500000002</v>
      </c>
      <c r="P22" s="6" t="s">
        <v>22</v>
      </c>
      <c r="Q22" s="31"/>
      <c r="R22" s="46">
        <f>+Q22/4</f>
        <v>0</v>
      </c>
    </row>
    <row r="23" spans="1:18">
      <c r="A23" s="6" t="s">
        <v>23</v>
      </c>
      <c r="B23" s="11">
        <v>1615</v>
      </c>
      <c r="C23" s="10">
        <v>1125</v>
      </c>
      <c r="D23" s="8">
        <f>B23+C23</f>
        <v>2740</v>
      </c>
      <c r="E23" s="19">
        <f>(B23*0.31*0.1)+(C23*0.48*0.2)</f>
        <v>158.065</v>
      </c>
      <c r="F23" s="29">
        <f>(B23*0.31*2500*0.93)+(B23*0.69*1250*0.93)+(C23*0.48*2500*0.83)+(C23*0.52*1250*0.83)+E23*2500</f>
        <v>4582043.125</v>
      </c>
      <c r="G23" s="30">
        <f>((B23*0.31*0.1)*10750*0.93)+((C23*0.48*0.2)*10750*0.83)</f>
        <v>1464154.8375</v>
      </c>
      <c r="H23" s="23">
        <v>400</v>
      </c>
      <c r="I23" s="23">
        <v>0</v>
      </c>
      <c r="J23" s="9">
        <v>400</v>
      </c>
      <c r="K23" s="28">
        <f>(H23*0.1)+(I23*0.4*0.1)</f>
        <v>40</v>
      </c>
      <c r="L23" s="29">
        <f>(H23*1.1*1500)+(I23*1000)+(I23*(0.4*0.1))</f>
        <v>660000.00000000012</v>
      </c>
      <c r="M23" s="30">
        <f>K23*9250</f>
        <v>370000</v>
      </c>
      <c r="N23" s="34">
        <f>F23+G23+L23+M23</f>
        <v>7076197.9625</v>
      </c>
      <c r="O23" s="34">
        <f>+F23+L23</f>
        <v>5242043.125</v>
      </c>
      <c r="P23" s="6" t="s">
        <v>23</v>
      </c>
      <c r="Q23" s="31">
        <v>131618517</v>
      </c>
      <c r="R23" s="46">
        <f>+Q23/4</f>
        <v>32904629.25</v>
      </c>
    </row>
    <row r="24" spans="1:18">
      <c r="A24" s="6" t="s">
        <v>24</v>
      </c>
      <c r="B24" s="6">
        <v>265</v>
      </c>
      <c r="C24" s="7">
        <v>0</v>
      </c>
      <c r="D24" s="8">
        <f>B24+C24</f>
        <v>265</v>
      </c>
      <c r="E24" s="19">
        <f>(B24*0.31*0.1)+(C24*0.48*0.2)</f>
        <v>8.2150000000000016</v>
      </c>
      <c r="F24" s="29">
        <f>(B24*0.31*2500*0.93)+(B24*0.69*1250*0.93)+(C24*0.48*2500*0.83)+(C24*0.52*1250*0.83)+E24*2500</f>
        <v>424099.375</v>
      </c>
      <c r="G24" s="30">
        <f>((B24*0.31*0.1)*10750*0.93)+((C24*0.48*0.2)*10750*0.83)</f>
        <v>82129.462500000023</v>
      </c>
      <c r="H24" s="23">
        <v>0</v>
      </c>
      <c r="I24" s="23">
        <v>0</v>
      </c>
      <c r="J24" s="9">
        <v>0</v>
      </c>
      <c r="K24" s="28">
        <f>(H24*0.1)+(I24*0.4*0.1)</f>
        <v>0</v>
      </c>
      <c r="L24" s="29">
        <f>(H24*1.1*1500)+(I24*1000)+(I24*(0.4*0.1))</f>
        <v>0</v>
      </c>
      <c r="M24" s="30">
        <f>K24*9250</f>
        <v>0</v>
      </c>
      <c r="N24" s="34">
        <f>F24+G24+L24+M24</f>
        <v>506228.8375</v>
      </c>
      <c r="O24" s="34">
        <f>+F24+L24</f>
        <v>424099.375</v>
      </c>
      <c r="P24" s="6" t="s">
        <v>24</v>
      </c>
      <c r="Q24" s="31">
        <v>16242136</v>
      </c>
      <c r="R24" s="46">
        <f>+Q24/4</f>
        <v>4060534</v>
      </c>
    </row>
    <row r="25" spans="1:18">
      <c r="A25" s="6" t="s">
        <v>25</v>
      </c>
      <c r="B25" s="6">
        <v>0</v>
      </c>
      <c r="C25" s="10">
        <v>3070</v>
      </c>
      <c r="D25" s="8">
        <f>B25+C25</f>
        <v>3070</v>
      </c>
      <c r="E25" s="19">
        <f>(B25*0.31*0.1)+(C25*0.48*0.2)</f>
        <v>294.71999999999997</v>
      </c>
      <c r="F25" s="29">
        <f>(B25*0.31*2500*0.93)+(B25*0.69*1250*0.93)+(C25*0.48*2500*0.83)+(C25*0.52*1250*0.83)+E25*2500</f>
        <v>5450785</v>
      </c>
      <c r="G25" s="30">
        <f>((B25*0.31*0.1)*10750*0.93)+((C25*0.48*0.2)*10750*0.83)</f>
        <v>2629639.1999999993</v>
      </c>
      <c r="H25" s="23">
        <v>865</v>
      </c>
      <c r="I25" s="24">
        <v>1475</v>
      </c>
      <c r="J25" s="8">
        <v>2345</v>
      </c>
      <c r="K25" s="28">
        <f>(H25*0.1)+(I25*0.4*0.1)</f>
        <v>145.5</v>
      </c>
      <c r="L25" s="29">
        <f>(H25*1.1*1500)+(I25*1000)+(I25*(0.4*0.1))</f>
        <v>2902309</v>
      </c>
      <c r="M25" s="30">
        <f>K25*9250</f>
        <v>1345875</v>
      </c>
      <c r="N25" s="34">
        <f>F25+G25+L25+M25</f>
        <v>12328608.2</v>
      </c>
      <c r="O25" s="34">
        <f>+F25+L25</f>
        <v>8353094</v>
      </c>
      <c r="P25" s="6" t="s">
        <v>25</v>
      </c>
      <c r="Q25" s="31">
        <v>2289249</v>
      </c>
      <c r="R25" s="46">
        <f>+Q25/4</f>
        <v>572312.25</v>
      </c>
    </row>
    <row r="26" spans="1:18">
      <c r="A26" s="6" t="s">
        <v>26</v>
      </c>
      <c r="B26" s="11">
        <v>1095</v>
      </c>
      <c r="C26" s="10">
        <v>5080</v>
      </c>
      <c r="D26" s="8">
        <f>B26+C26</f>
        <v>6175</v>
      </c>
      <c r="E26" s="19">
        <f>(B26*0.31*0.1)+(C26*0.48*0.2)</f>
        <v>521.62500000000011</v>
      </c>
      <c r="F26" s="29">
        <f>(B26*0.31*2500*0.93)+(B26*0.69*1250*0.93)+(C26*0.48*2500*0.83)+(C26*0.52*1250*0.83)+E26*2500</f>
        <v>10771950.625</v>
      </c>
      <c r="G26" s="30">
        <f>((B26*0.31*0.1)*10750*0.93)+((C26*0.48*0.2)*10750*0.83)</f>
        <v>4690689.9375000009</v>
      </c>
      <c r="H26" s="23">
        <v>105</v>
      </c>
      <c r="I26" s="23">
        <v>20</v>
      </c>
      <c r="J26" s="9">
        <v>125</v>
      </c>
      <c r="K26" s="28">
        <f>(H26*0.1)+(I26*0.4*0.1)</f>
        <v>11.3</v>
      </c>
      <c r="L26" s="29">
        <f>(H26*1.1*1500)+(I26*1000)+(I26*(0.4*0.1))</f>
        <v>193250.80000000002</v>
      </c>
      <c r="M26" s="30">
        <f>K26*9250</f>
        <v>104525</v>
      </c>
      <c r="N26" s="34">
        <f>F26+G26+L26+M26</f>
        <v>15760416.3625</v>
      </c>
      <c r="O26" s="34">
        <f>+F26+L26</f>
        <v>10965201.425</v>
      </c>
      <c r="P26" s="6" t="s">
        <v>26</v>
      </c>
      <c r="Q26" s="31">
        <v>4181368</v>
      </c>
      <c r="R26" s="46">
        <f>+Q26/4</f>
        <v>1045342</v>
      </c>
    </row>
    <row r="27" spans="1:18">
      <c r="A27" s="6" t="s">
        <v>27</v>
      </c>
      <c r="B27" s="6">
        <v>0</v>
      </c>
      <c r="C27" s="10">
        <v>3485</v>
      </c>
      <c r="D27" s="8">
        <f>B27+C27</f>
        <v>3485</v>
      </c>
      <c r="E27" s="19">
        <f>(B27*0.31*0.1)+(C27*0.48*0.2)</f>
        <v>334.56</v>
      </c>
      <c r="F27" s="29">
        <f>(B27*0.31*2500*0.93)+(B27*0.69*1250*0.93)+(C27*0.48*2500*0.83)+(C27*0.52*1250*0.83)+E27*2500</f>
        <v>6187617.5</v>
      </c>
      <c r="G27" s="30">
        <f>((B27*0.31*0.1)*10750*0.93)+((C27*0.48*0.2)*10750*0.83)</f>
        <v>2985111.5999999996</v>
      </c>
      <c r="H27" s="23">
        <v>425</v>
      </c>
      <c r="I27" s="23">
        <v>295</v>
      </c>
      <c r="J27" s="9">
        <v>720</v>
      </c>
      <c r="K27" s="28">
        <f>(H27*0.1)+(I27*0.4*0.1)</f>
        <v>54.3</v>
      </c>
      <c r="L27" s="29">
        <f>(H27*1.1*1500)+(I27*1000)+(I27*(0.4*0.1))</f>
        <v>996261.80000000016</v>
      </c>
      <c r="M27" s="30">
        <f>K27*9250</f>
        <v>502275</v>
      </c>
      <c r="N27" s="34">
        <f>F27+G27+L27+M27</f>
        <v>10671265.9</v>
      </c>
      <c r="O27" s="34">
        <f>+F27+L27</f>
        <v>7183879.3</v>
      </c>
      <c r="P27" s="6" t="s">
        <v>27</v>
      </c>
      <c r="Q27" s="31">
        <v>1540043</v>
      </c>
      <c r="R27" s="46">
        <f>+Q27/4</f>
        <v>385010.75</v>
      </c>
    </row>
    <row r="28" spans="1:18">
      <c r="A28" s="6" t="s">
        <v>28</v>
      </c>
      <c r="B28" s="6">
        <v>0</v>
      </c>
      <c r="C28" s="7">
        <v>140</v>
      </c>
      <c r="D28" s="8">
        <f>B28+C28</f>
        <v>140</v>
      </c>
      <c r="E28" s="19">
        <f>(B28*0.31*0.1)+(C28*0.48*0.2)</f>
        <v>13.440000000000001</v>
      </c>
      <c r="F28" s="29">
        <f>(B28*0.31*2500*0.93)+(B28*0.69*1250*0.93)+(C28*0.48*2500*0.83)+(C28*0.52*1250*0.83)+E28*2500</f>
        <v>248570</v>
      </c>
      <c r="G28" s="30">
        <f>((B28*0.31*0.1)*10750*0.93)+((C28*0.48*0.2)*10750*0.83)</f>
        <v>119918.4</v>
      </c>
      <c r="H28" s="23">
        <v>345</v>
      </c>
      <c r="I28" s="23">
        <v>275</v>
      </c>
      <c r="J28" s="9">
        <v>620</v>
      </c>
      <c r="K28" s="28">
        <f>(H28*0.1)+(I28*0.4*0.1)</f>
        <v>45.5</v>
      </c>
      <c r="L28" s="29">
        <f>(H28*1.1*1500)+(I28*1000)+(I28*(0.4*0.1))</f>
        <v>844261.00000000012</v>
      </c>
      <c r="M28" s="30">
        <f>K28*9250</f>
        <v>420875</v>
      </c>
      <c r="N28" s="34">
        <f>F28+G28+L28+M28</f>
        <v>1633624.4000000001</v>
      </c>
      <c r="O28" s="34">
        <f>+F28+L28</f>
        <v>1092831</v>
      </c>
      <c r="P28" s="6" t="s">
        <v>28</v>
      </c>
      <c r="Q28" s="31">
        <v>892332</v>
      </c>
      <c r="R28" s="46">
        <f>+Q28/4</f>
        <v>223083</v>
      </c>
    </row>
    <row r="29" spans="1:18">
      <c r="A29" s="6" t="s">
        <v>29</v>
      </c>
      <c r="B29" s="6">
        <v>0</v>
      </c>
      <c r="C29" s="10">
        <v>3770</v>
      </c>
      <c r="D29" s="8">
        <f>B29+C29</f>
        <v>3770</v>
      </c>
      <c r="E29" s="19">
        <f>(B29*0.31*0.1)+(C29*0.48*0.2)</f>
        <v>361.92</v>
      </c>
      <c r="F29" s="29">
        <f>(B29*0.31*2500*0.93)+(B29*0.69*1250*0.93)+(C29*0.48*2500*0.83)+(C29*0.52*1250*0.83)+E29*2500</f>
        <v>6693635</v>
      </c>
      <c r="G29" s="30">
        <f>((B29*0.31*0.1)*10750*0.93)+((C29*0.48*0.2)*10750*0.83)</f>
        <v>3229231.1999999997</v>
      </c>
      <c r="H29" s="23">
        <v>0</v>
      </c>
      <c r="I29" s="23">
        <v>0</v>
      </c>
      <c r="J29" s="9">
        <v>0</v>
      </c>
      <c r="K29" s="28">
        <f>(H29*0.1)+(I29*0.4*0.1)</f>
        <v>0</v>
      </c>
      <c r="L29" s="29">
        <f>(H29*1.1*1500)+(I29*1000)+(I29*(0.4*0.1))</f>
        <v>0</v>
      </c>
      <c r="M29" s="30">
        <f>K29*9250</f>
        <v>0</v>
      </c>
      <c r="N29" s="34">
        <f>F29+G29+L29+M29</f>
        <v>9922866.2</v>
      </c>
      <c r="O29" s="34">
        <f>+F29+L29</f>
        <v>6693635</v>
      </c>
      <c r="P29" s="6" t="s">
        <v>29</v>
      </c>
      <c r="Q29" s="31">
        <v>11121689</v>
      </c>
      <c r="R29" s="46">
        <f>+Q29/4</f>
        <v>2780422.25</v>
      </c>
    </row>
    <row r="30" spans="1:18">
      <c r="A30" s="6" t="s">
        <v>30</v>
      </c>
      <c r="B30" s="6">
        <v>0</v>
      </c>
      <c r="C30" s="7">
        <v>0</v>
      </c>
      <c r="D30" s="8">
        <f>B30+C30</f>
        <v>0</v>
      </c>
      <c r="E30" s="19">
        <f>(B30*0.31*0.1)+(C30*0.48*0.2)</f>
        <v>0</v>
      </c>
      <c r="F30" s="29">
        <f>(B30*0.31*2500*0.93)+(B30*0.69*1250*0.93)+(C30*0.48*2500*0.83)+(C30*0.52*1250*0.83)+E30*2500</f>
        <v>0</v>
      </c>
      <c r="G30" s="30">
        <f>((B30*0.31*0.1)*10750*0.93)+((C30*0.48*0.2)*10750*0.83)</f>
        <v>0</v>
      </c>
      <c r="H30" s="23">
        <v>0</v>
      </c>
      <c r="I30" s="23">
        <v>0</v>
      </c>
      <c r="J30" s="9">
        <v>0</v>
      </c>
      <c r="K30" s="28">
        <f>(H30*0.1)+(I30*0.4*0.1)</f>
        <v>0</v>
      </c>
      <c r="L30" s="29">
        <f>(H30*1.1*1500)+(I30*1000)+(I30*(0.4*0.1))</f>
        <v>0</v>
      </c>
      <c r="M30" s="30">
        <f>K30*9250</f>
        <v>0</v>
      </c>
      <c r="N30" s="34">
        <f>F30+G30+L30+M30</f>
        <v>0</v>
      </c>
      <c r="O30" s="34">
        <f>+F30+L30</f>
        <v>0</v>
      </c>
      <c r="P30" s="6" t="s">
        <v>30</v>
      </c>
      <c r="Q30" s="31">
        <v>0</v>
      </c>
      <c r="R30" s="46">
        <f>+Q30/4</f>
        <v>0</v>
      </c>
    </row>
    <row r="31" spans="1:18">
      <c r="A31" s="6" t="s">
        <v>31</v>
      </c>
      <c r="B31" s="6">
        <v>0</v>
      </c>
      <c r="C31" s="7">
        <v>0</v>
      </c>
      <c r="D31" s="8">
        <f>B31+C31</f>
        <v>0</v>
      </c>
      <c r="E31" s="19">
        <f>(B31*0.31*0.1)+(C31*0.48*0.2)</f>
        <v>0</v>
      </c>
      <c r="F31" s="29">
        <f>(B31*0.31*2500*0.93)+(B31*0.69*1250*0.93)+(C31*0.48*2500*0.83)+(C31*0.52*1250*0.83)+E31*2500</f>
        <v>0</v>
      </c>
      <c r="G31" s="30">
        <f>((B31*0.31*0.1)*10750*0.93)+((C31*0.48*0.2)*10750*0.83)</f>
        <v>0</v>
      </c>
      <c r="H31" s="23">
        <v>0</v>
      </c>
      <c r="I31" s="23">
        <v>0</v>
      </c>
      <c r="J31" s="9">
        <v>0</v>
      </c>
      <c r="K31" s="28">
        <f>(H31*0.1)+(I31*0.4*0.1)</f>
        <v>0</v>
      </c>
      <c r="L31" s="29">
        <f>(H31*1.1*1500)+(I31*1000)+(I31*(0.4*0.1))</f>
        <v>0</v>
      </c>
      <c r="M31" s="30">
        <f>K31*9250</f>
        <v>0</v>
      </c>
      <c r="N31" s="34">
        <f>F31+G31+L31+M31</f>
        <v>0</v>
      </c>
      <c r="O31" s="34">
        <f>+F31+L31</f>
        <v>0</v>
      </c>
      <c r="P31" s="6" t="s">
        <v>31</v>
      </c>
      <c r="Q31" s="31">
        <v>1673234</v>
      </c>
      <c r="R31" s="46">
        <f>+Q31/4</f>
        <v>418308.5</v>
      </c>
    </row>
    <row r="32" spans="1:18">
      <c r="A32" s="6" t="s">
        <v>32</v>
      </c>
      <c r="B32" s="6">
        <v>0</v>
      </c>
      <c r="C32" s="10">
        <v>4900</v>
      </c>
      <c r="D32" s="8">
        <f>B32+C32</f>
        <v>4900</v>
      </c>
      <c r="E32" s="19">
        <f>(B32*0.31*0.1)+(C32*0.48*0.2)</f>
        <v>470.40000000000003</v>
      </c>
      <c r="F32" s="29">
        <f>(B32*0.31*2500*0.93)+(B32*0.69*1250*0.93)+(C32*0.48*2500*0.83)+(C32*0.52*1250*0.83)+E32*2500</f>
        <v>8699950</v>
      </c>
      <c r="G32" s="30">
        <f>((B32*0.31*0.1)*10750*0.93)+((C32*0.48*0.2)*10750*0.83)</f>
        <v>4197144</v>
      </c>
      <c r="H32" s="23">
        <v>0</v>
      </c>
      <c r="I32" s="23">
        <v>0</v>
      </c>
      <c r="J32" s="9">
        <v>0</v>
      </c>
      <c r="K32" s="28">
        <f>(H32*0.1)+(I32*0.4*0.1)</f>
        <v>0</v>
      </c>
      <c r="L32" s="29">
        <f>(H32*1.1*1500)+(I32*1000)+(I32*(0.4*0.1))</f>
        <v>0</v>
      </c>
      <c r="M32" s="30">
        <f>K32*9250</f>
        <v>0</v>
      </c>
      <c r="N32" s="34">
        <f>F32+G32+L32+M32</f>
        <v>12897094</v>
      </c>
      <c r="O32" s="34">
        <f>+F32+L32</f>
        <v>8699950</v>
      </c>
      <c r="P32" s="6" t="s">
        <v>32</v>
      </c>
      <c r="Q32" s="31">
        <v>3877035</v>
      </c>
      <c r="R32" s="46">
        <f>+Q32/4</f>
        <v>969258.75</v>
      </c>
    </row>
    <row r="33" spans="1:18">
      <c r="A33" s="6" t="s">
        <v>33</v>
      </c>
      <c r="B33" s="6">
        <v>0</v>
      </c>
      <c r="C33" s="7">
        <v>0</v>
      </c>
      <c r="D33" s="8">
        <f>B33+C33</f>
        <v>0</v>
      </c>
      <c r="E33" s="19">
        <f>(B33*0.31*0.1)+(C33*0.48*0.2)</f>
        <v>0</v>
      </c>
      <c r="F33" s="29">
        <f>(B33*0.31*2500*0.93)+(B33*0.69*1250*0.93)+(C33*0.48*2500*0.83)+(C33*0.52*1250*0.83)+E33*2500</f>
        <v>0</v>
      </c>
      <c r="G33" s="30">
        <f>((B33*0.31*0.1)*10750*0.93)+((C33*0.48*0.2)*10750*0.83)</f>
        <v>0</v>
      </c>
      <c r="H33" s="23">
        <v>0</v>
      </c>
      <c r="I33" s="23">
        <v>0</v>
      </c>
      <c r="J33" s="9">
        <v>0</v>
      </c>
      <c r="K33" s="28">
        <f>(H33*0.1)+(I33*0.4*0.1)</f>
        <v>0</v>
      </c>
      <c r="L33" s="29">
        <f>(H33*1.1*1500)+(I33*1000)+(I33*(0.4*0.1))</f>
        <v>0</v>
      </c>
      <c r="M33" s="30">
        <f>K33*9250</f>
        <v>0</v>
      </c>
      <c r="N33" s="34">
        <f>F33+G33+L33+M33</f>
        <v>0</v>
      </c>
      <c r="O33" s="34">
        <f>+F33+L33</f>
        <v>0</v>
      </c>
      <c r="P33" s="6" t="s">
        <v>33</v>
      </c>
      <c r="Q33" s="31">
        <v>10553228</v>
      </c>
      <c r="R33" s="46">
        <f>+Q33/4</f>
        <v>2638307</v>
      </c>
    </row>
    <row r="34" spans="1:18">
      <c r="A34" s="6" t="s">
        <v>34</v>
      </c>
      <c r="B34" s="6">
        <v>0</v>
      </c>
      <c r="C34" s="7">
        <v>0</v>
      </c>
      <c r="D34" s="8">
        <f>B34+C34</f>
        <v>0</v>
      </c>
      <c r="E34" s="19">
        <f>(B34*0.31*0.1)+(C34*0.48*0.2)</f>
        <v>0</v>
      </c>
      <c r="F34" s="29">
        <f>(B34*0.31*2500*0.93)+(B34*0.69*1250*0.93)+(C34*0.48*2500*0.83)+(C34*0.52*1250*0.83)+E34*2500</f>
        <v>0</v>
      </c>
      <c r="G34" s="30">
        <f>((B34*0.31*0.1)*10750*0.93)+((C34*0.48*0.2)*10750*0.83)</f>
        <v>0</v>
      </c>
      <c r="H34" s="23">
        <v>0</v>
      </c>
      <c r="I34" s="23">
        <v>0</v>
      </c>
      <c r="J34" s="9">
        <v>0</v>
      </c>
      <c r="K34" s="28">
        <f>(H34*0.1)+(I34*0.4*0.1)</f>
        <v>0</v>
      </c>
      <c r="L34" s="29">
        <f>(H34*1.1*1500)+(I34*1000)+(I34*(0.4*0.1))</f>
        <v>0</v>
      </c>
      <c r="M34" s="30">
        <f>K34*9250</f>
        <v>0</v>
      </c>
      <c r="N34" s="34">
        <f>F34+G34+L34+M34</f>
        <v>0</v>
      </c>
      <c r="O34" s="34">
        <f>+F34+L34</f>
        <v>0</v>
      </c>
      <c r="P34" s="6" t="s">
        <v>34</v>
      </c>
      <c r="Q34" s="31">
        <v>419289</v>
      </c>
      <c r="R34" s="46">
        <f>+Q34/4</f>
        <v>104822.25</v>
      </c>
    </row>
    <row r="35" spans="1:18">
      <c r="A35" s="6" t="s">
        <v>35</v>
      </c>
      <c r="B35" s="6">
        <v>0</v>
      </c>
      <c r="C35" s="10">
        <v>2865</v>
      </c>
      <c r="D35" s="8">
        <f>B35+C35</f>
        <v>2865</v>
      </c>
      <c r="E35" s="19">
        <f>(B35*0.31*0.1)+(C35*0.48*0.2)</f>
        <v>275.04</v>
      </c>
      <c r="F35" s="29">
        <f>(B35*0.31*2500*0.93)+(B35*0.69*1250*0.93)+(C35*0.48*2500*0.83)+(C35*0.52*1250*0.83)+E35*2500</f>
        <v>5086807.5</v>
      </c>
      <c r="G35" s="30">
        <f>((B35*0.31*0.1)*10750*0.93)+((C35*0.48*0.2)*10750*0.83)</f>
        <v>2454044.4</v>
      </c>
      <c r="H35" s="23">
        <v>580</v>
      </c>
      <c r="I35" s="23">
        <v>485</v>
      </c>
      <c r="J35" s="8">
        <v>1065</v>
      </c>
      <c r="K35" s="28">
        <f>(H35*0.1)+(I35*0.4*0.1)</f>
        <v>77.4</v>
      </c>
      <c r="L35" s="29">
        <f>(H35*1.1*1500)+(I35*1000)+(I35*(0.4*0.1))</f>
        <v>1442019.4</v>
      </c>
      <c r="M35" s="30">
        <f>K35*9250</f>
        <v>715950</v>
      </c>
      <c r="N35" s="34">
        <f>F35+G35+L35+M35</f>
        <v>9698821.3</v>
      </c>
      <c r="O35" s="34">
        <f>+F35+L35</f>
        <v>6528826.9</v>
      </c>
      <c r="P35" s="6" t="s">
        <v>35</v>
      </c>
      <c r="Q35" s="31">
        <v>275905</v>
      </c>
      <c r="R35" s="46">
        <f>+Q35/4</f>
        <v>68976.25</v>
      </c>
    </row>
    <row r="36" spans="1:18">
      <c r="A36" s="6" t="s">
        <v>36</v>
      </c>
      <c r="B36" s="6">
        <v>0</v>
      </c>
      <c r="C36" s="10">
        <v>4545</v>
      </c>
      <c r="D36" s="8">
        <f>B36+C36</f>
        <v>4545</v>
      </c>
      <c r="E36" s="19">
        <f>(B36*0.31*0.1)+(C36*0.48*0.2)</f>
        <v>436.32</v>
      </c>
      <c r="F36" s="29">
        <f>(B36*0.31*2500*0.93)+(B36*0.69*1250*0.93)+(C36*0.48*2500*0.83)+(C36*0.52*1250*0.83)+E36*2500</f>
        <v>8069647.5</v>
      </c>
      <c r="G36" s="30">
        <f>((B36*0.31*0.1)*10750*0.93)+((C36*0.48*0.2)*10750*0.83)</f>
        <v>3893065.1999999997</v>
      </c>
      <c r="H36" s="23">
        <v>0</v>
      </c>
      <c r="I36" s="23">
        <v>0</v>
      </c>
      <c r="J36" s="9">
        <v>0</v>
      </c>
      <c r="K36" s="28">
        <f>(H36*0.1)+(I36*0.4*0.1)</f>
        <v>0</v>
      </c>
      <c r="L36" s="29">
        <f>(H36*1.1*1500)+(I36*1000)+(I36*(0.4*0.1))</f>
        <v>0</v>
      </c>
      <c r="M36" s="30">
        <f>K36*9250</f>
        <v>0</v>
      </c>
      <c r="N36" s="34">
        <f>F36+G36+L36+M36</f>
        <v>11962712.7</v>
      </c>
      <c r="O36" s="34">
        <f>+F36+L36</f>
        <v>8069647.5</v>
      </c>
      <c r="P36" s="6" t="s">
        <v>36</v>
      </c>
      <c r="Q36" s="31">
        <v>4116836</v>
      </c>
      <c r="R36" s="46">
        <f>+Q36/4</f>
        <v>1029209</v>
      </c>
    </row>
    <row r="37" spans="1:18">
      <c r="A37" s="6" t="s">
        <v>37</v>
      </c>
      <c r="B37" s="6">
        <v>0</v>
      </c>
      <c r="C37" s="10">
        <v>3810</v>
      </c>
      <c r="D37" s="8">
        <f>B37+C37</f>
        <v>3810</v>
      </c>
      <c r="E37" s="19">
        <f>(B37*0.31*0.1)+(C37*0.48*0.2)</f>
        <v>365.76</v>
      </c>
      <c r="F37" s="29">
        <f>(B37*0.31*2500*0.93)+(B37*0.69*1250*0.93)+(C37*0.48*2500*0.83)+(C37*0.52*1250*0.83)+E37*2500</f>
        <v>6764655</v>
      </c>
      <c r="G37" s="30">
        <f>((B37*0.31*0.1)*10750*0.93)+((C37*0.48*0.2)*10750*0.83)</f>
        <v>3263493.5999999996</v>
      </c>
      <c r="H37" s="23">
        <v>620</v>
      </c>
      <c r="I37" s="23">
        <v>330</v>
      </c>
      <c r="J37" s="9">
        <v>950</v>
      </c>
      <c r="K37" s="28">
        <f>(H37*0.1)+(I37*0.4*0.1)</f>
        <v>75.2</v>
      </c>
      <c r="L37" s="29">
        <f>(H37*1.1*1500)+(I37*1000)+(I37*(0.4*0.1))</f>
        <v>1353013.2</v>
      </c>
      <c r="M37" s="30">
        <f>K37*9250</f>
        <v>695600</v>
      </c>
      <c r="N37" s="34">
        <f>F37+G37+L37+M37</f>
        <v>12076761.799999999</v>
      </c>
      <c r="O37" s="34">
        <f>+F37+L37</f>
        <v>8117668.2</v>
      </c>
      <c r="P37" s="6" t="s">
        <v>37</v>
      </c>
      <c r="Q37" s="31">
        <v>1080997</v>
      </c>
      <c r="R37" s="46">
        <f>+Q37/4</f>
        <v>270249.25</v>
      </c>
    </row>
    <row r="38" spans="1:18">
      <c r="A38" s="6" t="s">
        <v>38</v>
      </c>
      <c r="B38" s="6">
        <v>0</v>
      </c>
      <c r="C38" s="7">
        <v>135</v>
      </c>
      <c r="D38" s="8">
        <f>B38+C38</f>
        <v>135</v>
      </c>
      <c r="E38" s="19">
        <f>(B38*0.31*0.1)+(C38*0.48*0.2)</f>
        <v>12.96</v>
      </c>
      <c r="F38" s="29">
        <f>(B38*0.31*2500*0.93)+(B38*0.69*1250*0.93)+(C38*0.48*2500*0.83)+(C38*0.52*1250*0.83)+E38*2500</f>
        <v>239692.5</v>
      </c>
      <c r="G38" s="30">
        <f>((B38*0.31*0.1)*10750*0.93)+((C38*0.48*0.2)*10750*0.83)</f>
        <v>115635.59999999999</v>
      </c>
      <c r="H38" s="23">
        <v>325</v>
      </c>
      <c r="I38" s="23">
        <v>205</v>
      </c>
      <c r="J38" s="9">
        <v>530</v>
      </c>
      <c r="K38" s="28">
        <f>(H38*0.1)+(I38*0.4*0.1)</f>
        <v>40.7</v>
      </c>
      <c r="L38" s="29">
        <f>(H38*1.1*1500)+(I38*1000)+(I38*(0.4*0.1))</f>
        <v>741258.20000000007</v>
      </c>
      <c r="M38" s="30">
        <f>K38*9250</f>
        <v>376475</v>
      </c>
      <c r="N38" s="34">
        <f>F38+G38+L38+M38</f>
        <v>1473061.3</v>
      </c>
      <c r="O38" s="34">
        <f>+F38+L38</f>
        <v>980950.70000000007</v>
      </c>
      <c r="P38" s="6" t="s">
        <v>38</v>
      </c>
      <c r="Q38" s="31">
        <v>26285252</v>
      </c>
      <c r="R38" s="46">
        <f>+Q38/4</f>
        <v>6571313</v>
      </c>
    </row>
    <row r="39" spans="1:18">
      <c r="A39" s="6" t="s">
        <v>39</v>
      </c>
      <c r="B39" s="6">
        <v>955</v>
      </c>
      <c r="C39" s="10">
        <v>2895</v>
      </c>
      <c r="D39" s="8">
        <f>B39+C39</f>
        <v>3850</v>
      </c>
      <c r="E39" s="19">
        <f>(B39*0.31*0.1)+(C39*0.48*0.2)</f>
        <v>307.52500000000003</v>
      </c>
      <c r="F39" s="29">
        <f>(B39*0.31*2500*0.93)+(B39*0.69*1250*0.93)+(C39*0.48*2500*0.83)+(C39*0.52*1250*0.83)+E39*2500</f>
        <v>6668430.625</v>
      </c>
      <c r="G39" s="30">
        <f>((B39*0.31*0.1)*10750*0.93)+((C39*0.48*0.2)*10750*0.83)</f>
        <v>2775717.1875</v>
      </c>
      <c r="H39" s="23">
        <v>275</v>
      </c>
      <c r="I39" s="23">
        <v>0</v>
      </c>
      <c r="J39" s="9">
        <v>275</v>
      </c>
      <c r="K39" s="28">
        <f>(H39*0.1)+(I39*0.4*0.1)</f>
        <v>27.5</v>
      </c>
      <c r="L39" s="29">
        <f>(H39*1.1*1500)+(I39*1000)+(I39*(0.4*0.1))</f>
        <v>453750</v>
      </c>
      <c r="M39" s="30">
        <f>K39*9250</f>
        <v>254375</v>
      </c>
      <c r="N39" s="34">
        <f>F39+G39+L39+M39</f>
        <v>10152272.8125</v>
      </c>
      <c r="O39" s="34">
        <f>+F39+L39</f>
        <v>7122180.625</v>
      </c>
      <c r="P39" s="6" t="s">
        <v>39</v>
      </c>
      <c r="Q39" s="31">
        <v>17150271</v>
      </c>
      <c r="R39" s="46">
        <f>+Q39/4</f>
        <v>4287567.75</v>
      </c>
    </row>
    <row r="40" spans="1:18">
      <c r="A40" s="6" t="s">
        <v>40</v>
      </c>
      <c r="B40" s="6">
        <v>0</v>
      </c>
      <c r="C40" s="10">
        <v>1370</v>
      </c>
      <c r="D40" s="8">
        <f>B40+C40</f>
        <v>1370</v>
      </c>
      <c r="E40" s="19">
        <f>(B40*0.31*0.1)+(C40*0.48*0.2)</f>
        <v>131.52</v>
      </c>
      <c r="F40" s="29">
        <f>(B40*0.31*2500*0.93)+(B40*0.69*1250*0.93)+(C40*0.48*2500*0.83)+(C40*0.52*1250*0.83)+E40*2500</f>
        <v>2432435</v>
      </c>
      <c r="G40" s="30">
        <f>((B40*0.31*0.1)*10750*0.93)+((C40*0.48*0.2)*10750*0.83)</f>
        <v>1173487.2</v>
      </c>
      <c r="H40" s="23">
        <v>430</v>
      </c>
      <c r="I40" s="23">
        <v>75</v>
      </c>
      <c r="J40" s="9">
        <v>510</v>
      </c>
      <c r="K40" s="28">
        <f>(H40*0.1)+(I40*0.4*0.1)</f>
        <v>46</v>
      </c>
      <c r="L40" s="29">
        <f>(H40*1.1*1500)+(I40*1000)+(I40*(0.4*0.1))</f>
        <v>784503.00000000012</v>
      </c>
      <c r="M40" s="30">
        <f>K40*9250</f>
        <v>425500</v>
      </c>
      <c r="N40" s="34">
        <f>F40+G40+L40+M40</f>
        <v>4815925.2</v>
      </c>
      <c r="O40" s="34">
        <f>+F40+L40</f>
        <v>3216938</v>
      </c>
      <c r="P40" s="6" t="s">
        <v>40</v>
      </c>
      <c r="Q40" s="31">
        <v>2857974</v>
      </c>
      <c r="R40" s="46">
        <f>+Q40/4</f>
        <v>714493.5</v>
      </c>
    </row>
    <row r="41" spans="1:18">
      <c r="A41" s="6" t="s">
        <v>41</v>
      </c>
      <c r="B41" s="6">
        <v>140</v>
      </c>
      <c r="C41" s="10">
        <v>3985</v>
      </c>
      <c r="D41" s="8">
        <f>B41+C41</f>
        <v>4125</v>
      </c>
      <c r="E41" s="19">
        <f>(B41*0.31*0.1)+(C41*0.48*0.2)</f>
        <v>386.9</v>
      </c>
      <c r="F41" s="29">
        <f>(B41*0.31*2500*0.93)+(B41*0.69*1250*0.93)+(C41*0.48*2500*0.83)+(C41*0.52*1250*0.83)+E41*2500</f>
        <v>7299420</v>
      </c>
      <c r="G41" s="30">
        <f>((B41*0.31*0.1)*10750*0.93)+((C41*0.48*0.2)*10750*0.83)</f>
        <v>3456780.7499999995</v>
      </c>
      <c r="H41" s="24">
        <v>1155</v>
      </c>
      <c r="I41" s="24">
        <v>1230</v>
      </c>
      <c r="J41" s="8">
        <v>2385</v>
      </c>
      <c r="K41" s="28">
        <f>(H41*0.1)+(I41*0.4*0.1)</f>
        <v>164.7</v>
      </c>
      <c r="L41" s="29">
        <f>(H41*1.1*1500)+(I41*1000)+(I41*(0.4*0.1))</f>
        <v>3135799.2</v>
      </c>
      <c r="M41" s="30">
        <f>K41*9250</f>
        <v>1523475</v>
      </c>
      <c r="N41" s="34">
        <f>F41+G41+L41+M41</f>
        <v>15415474.95</v>
      </c>
      <c r="O41" s="34">
        <f>+F41+L41</f>
        <v>10435219.2</v>
      </c>
      <c r="P41" s="6" t="s">
        <v>41</v>
      </c>
      <c r="Q41" s="31">
        <v>1452574</v>
      </c>
      <c r="R41" s="46">
        <f>+Q41/4</f>
        <v>363143.5</v>
      </c>
    </row>
    <row r="42" spans="1:18">
      <c r="A42" s="6" t="s">
        <v>42</v>
      </c>
      <c r="B42" s="6">
        <v>10</v>
      </c>
      <c r="C42" s="10">
        <v>1880</v>
      </c>
      <c r="D42" s="8">
        <f>B42+C42</f>
        <v>1890</v>
      </c>
      <c r="E42" s="19">
        <f>(B42*0.31*0.1)+(C42*0.48*0.2)</f>
        <v>180.79000000000002</v>
      </c>
      <c r="F42" s="29">
        <f>(B42*0.31*2500*0.93)+(B42*0.69*1250*0.93)+(C42*0.48*2500*0.83)+(C42*0.52*1250*0.83)+E42*2500</f>
        <v>3353943.75</v>
      </c>
      <c r="G42" s="30">
        <f>((B42*0.31*0.1)*10750*0.93)+((C42*0.48*0.2)*10750*0.83)</f>
        <v>1613432.0250000001</v>
      </c>
      <c r="H42" s="23">
        <v>0</v>
      </c>
      <c r="I42" s="23">
        <v>0</v>
      </c>
      <c r="J42" s="9">
        <v>0</v>
      </c>
      <c r="K42" s="28">
        <f>(H42*0.1)+(I42*0.4*0.1)</f>
        <v>0</v>
      </c>
      <c r="L42" s="29">
        <f>(H42*1.1*1500)+(I42*1000)+(I42*(0.4*0.1))</f>
        <v>0</v>
      </c>
      <c r="M42" s="30">
        <f>K42*9250</f>
        <v>0</v>
      </c>
      <c r="N42" s="34">
        <f>F42+G42+L42+M42</f>
        <v>4967375.775</v>
      </c>
      <c r="O42" s="34">
        <f>+F42+L42</f>
        <v>3353943.75</v>
      </c>
      <c r="P42" s="6" t="s">
        <v>42</v>
      </c>
      <c r="Q42" s="31">
        <v>9216280</v>
      </c>
      <c r="R42" s="46">
        <f>+Q42/4</f>
        <v>2304070</v>
      </c>
    </row>
    <row r="43" spans="1:18">
      <c r="A43" s="6" t="s">
        <v>43</v>
      </c>
      <c r="B43" s="6">
        <v>800</v>
      </c>
      <c r="C43" s="7">
        <v>955</v>
      </c>
      <c r="D43" s="8">
        <f>B43+C43</f>
        <v>1755</v>
      </c>
      <c r="E43" s="19">
        <f>(B43*0.31*0.1)+(C43*0.48*0.2)</f>
        <v>116.48</v>
      </c>
      <c r="F43" s="29">
        <f>(B43*0.31*2500*0.93)+(B43*0.69*1250*0.93)+(C43*0.48*2500*0.83)+(C43*0.52*1250*0.83)+E43*2500</f>
        <v>2975902.5</v>
      </c>
      <c r="G43" s="30">
        <f>((B43*0.31*0.1)*10750*0.93)+((C43*0.48*0.2)*10750*0.83)</f>
        <v>1065952.8</v>
      </c>
      <c r="H43" s="23">
        <v>840</v>
      </c>
      <c r="I43" s="23">
        <v>0</v>
      </c>
      <c r="J43" s="9">
        <v>840</v>
      </c>
      <c r="K43" s="28">
        <f>(H43*0.1)+(I43*0.4*0.1)</f>
        <v>84</v>
      </c>
      <c r="L43" s="29">
        <f>(H43*1.1*1500)+(I43*1000)+(I43*(0.4*0.1))</f>
        <v>1386000.0000000002</v>
      </c>
      <c r="M43" s="30">
        <f>K43*9250</f>
        <v>777000</v>
      </c>
      <c r="N43" s="34">
        <f>F43+G43+L43+M43</f>
        <v>6204855.3</v>
      </c>
      <c r="O43" s="34">
        <f>+F43+L43</f>
        <v>4361902.5</v>
      </c>
      <c r="P43" s="6" t="s">
        <v>43</v>
      </c>
      <c r="Q43" s="31">
        <v>26263054</v>
      </c>
      <c r="R43" s="46">
        <f>+Q43/4</f>
        <v>6565763.5</v>
      </c>
    </row>
    <row r="44" spans="1:18">
      <c r="A44" s="6" t="s">
        <v>44</v>
      </c>
      <c r="B44" s="6">
        <v>0</v>
      </c>
      <c r="C44" s="7">
        <v>0</v>
      </c>
      <c r="D44" s="8">
        <f>B44+C44</f>
        <v>0</v>
      </c>
      <c r="E44" s="19">
        <f>(B44*0.31*0.1)+(C44*0.48*0.2)</f>
        <v>0</v>
      </c>
      <c r="F44" s="29">
        <f>(B44*0.31*2500*0.93)+(B44*0.69*1250*0.93)+(C44*0.48*2500*0.83)+(C44*0.52*1250*0.83)+E44*2500</f>
        <v>0</v>
      </c>
      <c r="G44" s="30">
        <f>((B44*0.31*0.1)*10750*0.93)+((C44*0.48*0.2)*10750*0.83)</f>
        <v>0</v>
      </c>
      <c r="H44" s="23">
        <v>0</v>
      </c>
      <c r="I44" s="23">
        <v>0</v>
      </c>
      <c r="J44" s="9">
        <v>0</v>
      </c>
      <c r="K44" s="28">
        <f>(H44*0.1)+(I44*0.4*0.1)</f>
        <v>0</v>
      </c>
      <c r="L44" s="29">
        <f>(H44*1.1*1500)+(I44*1000)+(I44*(0.4*0.1))</f>
        <v>0</v>
      </c>
      <c r="M44" s="30">
        <f>K44*9250</f>
        <v>0</v>
      </c>
      <c r="N44" s="34">
        <f>F44+G44+L44+M44</f>
        <v>0</v>
      </c>
      <c r="O44" s="34">
        <f>+F44+L44</f>
        <v>0</v>
      </c>
      <c r="P44" s="6" t="s">
        <v>44</v>
      </c>
      <c r="Q44" s="31">
        <v>426910</v>
      </c>
      <c r="R44" s="46">
        <f>+Q44/4</f>
        <v>106727.5</v>
      </c>
    </row>
    <row r="45" spans="1:18">
      <c r="A45" s="6" t="s">
        <v>45</v>
      </c>
      <c r="B45" s="6">
        <v>0</v>
      </c>
      <c r="C45" s="7">
        <v>0</v>
      </c>
      <c r="D45" s="8">
        <f>B45+C45</f>
        <v>0</v>
      </c>
      <c r="E45" s="19">
        <f>(B45*0.31*0.1)+(C45*0.48*0.2)</f>
        <v>0</v>
      </c>
      <c r="F45" s="29">
        <f>(B45*0.31*2500*0.93)+(B45*0.69*1250*0.93)+(C45*0.48*2500*0.83)+(C45*0.52*1250*0.83)+E45*2500</f>
        <v>0</v>
      </c>
      <c r="G45" s="30">
        <f>((B45*0.31*0.1)*10750*0.93)+((C45*0.48*0.2)*10750*0.83)</f>
        <v>0</v>
      </c>
      <c r="H45" s="23">
        <v>0</v>
      </c>
      <c r="I45" s="23">
        <v>0</v>
      </c>
      <c r="J45" s="9">
        <v>0</v>
      </c>
      <c r="K45" s="28">
        <f>(H45*0.1)+(I45*0.4*0.1)</f>
        <v>0</v>
      </c>
      <c r="L45" s="29">
        <f>(H45*1.1*1500)+(I45*1000)+(I45*(0.4*0.1))</f>
        <v>0</v>
      </c>
      <c r="M45" s="30">
        <f>K45*9250</f>
        <v>0</v>
      </c>
      <c r="N45" s="34">
        <f>F45+G45+L45+M45</f>
        <v>0</v>
      </c>
      <c r="O45" s="34">
        <f>+F45+L45</f>
        <v>0</v>
      </c>
      <c r="P45" s="6" t="s">
        <v>45</v>
      </c>
      <c r="Q45" s="31">
        <v>0</v>
      </c>
      <c r="R45" s="46">
        <f>+Q45/4</f>
        <v>0</v>
      </c>
    </row>
    <row r="46" spans="1:18">
      <c r="A46" s="6" t="s">
        <v>46</v>
      </c>
      <c r="B46" s="6">
        <v>0</v>
      </c>
      <c r="C46" s="7">
        <v>325</v>
      </c>
      <c r="D46" s="8">
        <f>B46+C46</f>
        <v>325</v>
      </c>
      <c r="E46" s="19">
        <f>(B46*0.31*0.1)+(C46*0.48*0.2)</f>
        <v>31.200000000000003</v>
      </c>
      <c r="F46" s="29">
        <f>(B46*0.31*2500*0.93)+(B46*0.69*1250*0.93)+(C46*0.48*2500*0.83)+(C46*0.52*1250*0.83)+E46*2500</f>
        <v>577037.5</v>
      </c>
      <c r="G46" s="30">
        <f>((B46*0.31*0.1)*10750*0.93)+((C46*0.48*0.2)*10750*0.83)</f>
        <v>278382.00000000006</v>
      </c>
      <c r="H46" s="23">
        <v>125</v>
      </c>
      <c r="I46" s="23">
        <v>380</v>
      </c>
      <c r="J46" s="9">
        <v>505</v>
      </c>
      <c r="K46" s="28">
        <f>(H46*0.1)+(I46*0.4*0.1)</f>
        <v>27.700000000000003</v>
      </c>
      <c r="L46" s="29">
        <f>(H46*1.1*1500)+(I46*1000)+(I46*(0.4*0.1))</f>
        <v>586265.2</v>
      </c>
      <c r="M46" s="30">
        <f>K46*9250</f>
        <v>256225.00000000003</v>
      </c>
      <c r="N46" s="34">
        <f>F46+G46+L46+M46</f>
        <v>1697909.7</v>
      </c>
      <c r="O46" s="34">
        <f>+F46+L46</f>
        <v>1163302.7</v>
      </c>
      <c r="P46" s="6" t="s">
        <v>46</v>
      </c>
      <c r="Q46" s="31">
        <v>799568</v>
      </c>
      <c r="R46" s="46">
        <f>+Q46/4</f>
        <v>199892</v>
      </c>
    </row>
    <row r="47" spans="1:18">
      <c r="A47" s="6" t="s">
        <v>47</v>
      </c>
      <c r="B47" s="6">
        <v>0</v>
      </c>
      <c r="C47" s="7">
        <v>85</v>
      </c>
      <c r="D47" s="8">
        <f>B47+C47</f>
        <v>85</v>
      </c>
      <c r="E47" s="19">
        <f>(B47*0.31*0.1)+(C47*0.48*0.2)</f>
        <v>8.16</v>
      </c>
      <c r="F47" s="29">
        <f>(B47*0.31*2500*0.93)+(B47*0.69*1250*0.93)+(C47*0.48*2500*0.83)+(C47*0.52*1250*0.83)+E47*2500</f>
        <v>150917.5</v>
      </c>
      <c r="G47" s="30">
        <f>((B47*0.31*0.1)*10750*0.93)+((C47*0.48*0.2)*10750*0.83)</f>
        <v>72807.599999999991</v>
      </c>
      <c r="H47" s="23">
        <v>360</v>
      </c>
      <c r="I47" s="23">
        <v>0</v>
      </c>
      <c r="J47" s="9">
        <v>360</v>
      </c>
      <c r="K47" s="28">
        <f>(H47*0.1)+(I47*0.4*0.1)</f>
        <v>36</v>
      </c>
      <c r="L47" s="29">
        <f>(H47*1.1*1500)+(I47*1000)+(I47*(0.4*0.1))</f>
        <v>594000.00000000012</v>
      </c>
      <c r="M47" s="30">
        <f>K47*9250</f>
        <v>333000</v>
      </c>
      <c r="N47" s="34">
        <f>F47+G47+L47+M47</f>
        <v>1150725.1</v>
      </c>
      <c r="O47" s="34">
        <f>+F47+L47</f>
        <v>744917.50000000012</v>
      </c>
      <c r="P47" s="6" t="s">
        <v>47</v>
      </c>
      <c r="Q47" s="31">
        <v>6330523</v>
      </c>
      <c r="R47" s="46">
        <f>+Q47/4</f>
        <v>1582630.75</v>
      </c>
    </row>
    <row r="48" spans="1:18">
      <c r="A48" s="6" t="s">
        <v>48</v>
      </c>
      <c r="B48" s="6">
        <v>0</v>
      </c>
      <c r="C48" s="10">
        <v>4080</v>
      </c>
      <c r="D48" s="8">
        <f>B48+C48</f>
        <v>4080</v>
      </c>
      <c r="E48" s="19">
        <f>(B48*0.31*0.1)+(C48*0.48*0.2)</f>
        <v>391.68</v>
      </c>
      <c r="F48" s="29">
        <f>(B48*0.31*2500*0.93)+(B48*0.69*1250*0.93)+(C48*0.48*2500*0.83)+(C48*0.52*1250*0.83)+E48*2500</f>
        <v>7244040</v>
      </c>
      <c r="G48" s="30">
        <f>((B48*0.31*0.1)*10750*0.93)+((C48*0.48*0.2)*10750*0.83)</f>
        <v>3494764.8</v>
      </c>
      <c r="H48" s="23">
        <v>295</v>
      </c>
      <c r="I48" s="23">
        <v>520</v>
      </c>
      <c r="J48" s="9">
        <v>815</v>
      </c>
      <c r="K48" s="28">
        <f>(H48*0.1)+(I48*0.4*0.1)</f>
        <v>50.3</v>
      </c>
      <c r="L48" s="29">
        <f>(H48*1.1*1500)+(I48*1000)+(I48*(0.4*0.1))</f>
        <v>1006770.8</v>
      </c>
      <c r="M48" s="30">
        <f>K48*9250</f>
        <v>465275</v>
      </c>
      <c r="N48" s="34">
        <f>F48+G48+L48+M48</f>
        <v>12210850.600000001</v>
      </c>
      <c r="O48" s="34">
        <f>+F48+L48</f>
        <v>8250810.8</v>
      </c>
      <c r="P48" s="6" t="s">
        <v>48</v>
      </c>
      <c r="Q48" s="31">
        <v>3691956</v>
      </c>
      <c r="R48" s="46">
        <f>+Q48/4</f>
        <v>922989</v>
      </c>
    </row>
    <row r="49" spans="1:18">
      <c r="A49" s="6" t="s">
        <v>49</v>
      </c>
      <c r="B49" s="6">
        <v>0</v>
      </c>
      <c r="C49" s="7">
        <v>0</v>
      </c>
      <c r="D49" s="8">
        <f>B49+C49</f>
        <v>0</v>
      </c>
      <c r="E49" s="19">
        <f>(B49*0.31*0.1)+(C49*0.48*0.2)</f>
        <v>0</v>
      </c>
      <c r="F49" s="29">
        <f>(B49*0.31*2500*0.93)+(B49*0.69*1250*0.93)+(C49*0.48*2500*0.83)+(C49*0.52*1250*0.83)+E49*2500</f>
        <v>0</v>
      </c>
      <c r="G49" s="30">
        <f>((B49*0.31*0.1)*10750*0.93)+((C49*0.48*0.2)*10750*0.83)</f>
        <v>0</v>
      </c>
      <c r="H49" s="23">
        <v>0</v>
      </c>
      <c r="I49" s="23">
        <v>0</v>
      </c>
      <c r="J49" s="9">
        <v>0</v>
      </c>
      <c r="K49" s="28">
        <f>(H49*0.1)+(I49*0.4*0.1)</f>
        <v>0</v>
      </c>
      <c r="L49" s="29">
        <f>(H49*1.1*1500)+(I49*1000)+(I49*(0.4*0.1))</f>
        <v>0</v>
      </c>
      <c r="M49" s="30">
        <f>K49*9250</f>
        <v>0</v>
      </c>
      <c r="N49" s="34">
        <f>F49+G49+L49+M49</f>
        <v>0</v>
      </c>
      <c r="O49" s="34">
        <f>+F49+L49</f>
        <v>0</v>
      </c>
      <c r="P49" s="6" t="s">
        <v>49</v>
      </c>
      <c r="Q49" s="31">
        <v>476394</v>
      </c>
      <c r="R49" s="46">
        <f>+Q49/4</f>
        <v>119098.5</v>
      </c>
    </row>
    <row r="50" spans="1:18">
      <c r="A50" s="6" t="s">
        <v>50</v>
      </c>
      <c r="B50" s="6">
        <v>0</v>
      </c>
      <c r="C50" s="7">
        <v>25</v>
      </c>
      <c r="D50" s="8">
        <f>B50+C50</f>
        <v>25</v>
      </c>
      <c r="E50" s="19">
        <f>(B50*0.31*0.1)+(C50*0.48*0.2)</f>
        <v>2.4000000000000004</v>
      </c>
      <c r="F50" s="29">
        <f>(B50*0.31*2500*0.93)+(B50*0.69*1250*0.93)+(C50*0.48*2500*0.83)+(C50*0.52*1250*0.83)+E50*2500</f>
        <v>44387.5</v>
      </c>
      <c r="G50" s="30">
        <f>((B50*0.31*0.1)*10750*0.93)+((C50*0.48*0.2)*10750*0.83)</f>
        <v>21414.000000000004</v>
      </c>
      <c r="H50" s="23">
        <v>0</v>
      </c>
      <c r="I50" s="23">
        <v>0</v>
      </c>
      <c r="J50" s="9">
        <v>0</v>
      </c>
      <c r="K50" s="28">
        <f>(H50*0.1)+(I50*0.4*0.1)</f>
        <v>0</v>
      </c>
      <c r="L50" s="29">
        <f>(H50*1.1*1500)+(I50*1000)+(I50*(0.4*0.1))</f>
        <v>0</v>
      </c>
      <c r="M50" s="30">
        <f>K50*9250</f>
        <v>0</v>
      </c>
      <c r="N50" s="34">
        <f>F50+G50+L50+M50</f>
        <v>65801.5</v>
      </c>
      <c r="O50" s="34">
        <f>+F50+L50</f>
        <v>44387.5</v>
      </c>
      <c r="P50" s="6" t="s">
        <v>50</v>
      </c>
      <c r="Q50" s="31">
        <v>496795</v>
      </c>
      <c r="R50" s="46">
        <f>+Q50/4</f>
        <v>124198.75</v>
      </c>
    </row>
    <row r="51" spans="1:18">
      <c r="A51" s="6" t="s">
        <v>51</v>
      </c>
      <c r="B51" s="6">
        <v>0</v>
      </c>
      <c r="C51" s="7">
        <v>15</v>
      </c>
      <c r="D51" s="8">
        <f>B51+C51</f>
        <v>15</v>
      </c>
      <c r="E51" s="19">
        <f>(B51*0.31*0.1)+(C51*0.48*0.2)</f>
        <v>1.44</v>
      </c>
      <c r="F51" s="29">
        <f>(B51*0.31*2500*0.93)+(B51*0.69*1250*0.93)+(C51*0.48*2500*0.83)+(C51*0.52*1250*0.83)+E51*2500</f>
        <v>26632.5</v>
      </c>
      <c r="G51" s="30">
        <f>((B51*0.31*0.1)*10750*0.93)+((C51*0.48*0.2)*10750*0.83)</f>
        <v>12848.4</v>
      </c>
      <c r="H51" s="23">
        <v>0</v>
      </c>
      <c r="I51" s="23">
        <v>0</v>
      </c>
      <c r="J51" s="9">
        <v>0</v>
      </c>
      <c r="K51" s="28">
        <f>(H51*0.1)+(I51*0.4*0.1)</f>
        <v>0</v>
      </c>
      <c r="L51" s="29">
        <f>(H51*1.1*1500)+(I51*1000)+(I51*(0.4*0.1))</f>
        <v>0</v>
      </c>
      <c r="M51" s="30">
        <f>K51*9250</f>
        <v>0</v>
      </c>
      <c r="N51" s="34">
        <f>F51+G51+L51+M51</f>
        <v>39480.9</v>
      </c>
      <c r="O51" s="34">
        <f>+F51+L51</f>
        <v>26632.5</v>
      </c>
      <c r="P51" s="6" t="s">
        <v>51</v>
      </c>
      <c r="Q51" s="31">
        <v>0</v>
      </c>
      <c r="R51" s="46">
        <f>+Q51/4</f>
        <v>0</v>
      </c>
    </row>
    <row r="52" spans="1:18">
      <c r="A52" s="6" t="s">
        <v>52</v>
      </c>
      <c r="B52" s="6">
        <v>5</v>
      </c>
      <c r="C52" s="10">
        <v>6105</v>
      </c>
      <c r="D52" s="8">
        <f>B52+C52</f>
        <v>6110</v>
      </c>
      <c r="E52" s="19">
        <f>(B52*0.31*0.1)+(C52*0.48*0.2)</f>
        <v>586.235</v>
      </c>
      <c r="F52" s="29">
        <f>(B52*0.31*2500*0.93)+(B52*0.69*1250*0.93)+(C52*0.48*2500*0.83)+(C52*0.52*1250*0.83)+E52*2500</f>
        <v>10847429.375</v>
      </c>
      <c r="G52" s="30">
        <f>((B52*0.31*0.1)*10750*0.93)+((C52*0.48*0.2)*10750*0.83)</f>
        <v>5230848.4125</v>
      </c>
      <c r="H52" s="23">
        <v>395</v>
      </c>
      <c r="I52" s="23">
        <v>325</v>
      </c>
      <c r="J52" s="9">
        <v>725</v>
      </c>
      <c r="K52" s="28">
        <f>(H52*0.1)+(I52*0.4*0.1)</f>
        <v>52.5</v>
      </c>
      <c r="L52" s="29">
        <f>(H52*1.1*1500)+(I52*1000)+(I52*(0.4*0.1))</f>
        <v>976763.00000000012</v>
      </c>
      <c r="M52" s="30">
        <f>K52*9250</f>
        <v>485625</v>
      </c>
      <c r="N52" s="34">
        <f>F52+G52+L52+M52</f>
        <v>17540665.7875</v>
      </c>
      <c r="O52" s="34">
        <f>+F52+L52</f>
        <v>11824192.375</v>
      </c>
      <c r="P52" s="6" t="s">
        <v>52</v>
      </c>
      <c r="Q52" s="31">
        <v>4161585</v>
      </c>
      <c r="R52" s="46">
        <f>+Q52/4</f>
        <v>1040396.25</v>
      </c>
    </row>
    <row r="53" spans="1:18">
      <c r="A53" s="6" t="s">
        <v>53</v>
      </c>
      <c r="B53" s="6">
        <v>0</v>
      </c>
      <c r="C53" s="10">
        <v>2855</v>
      </c>
      <c r="D53" s="8">
        <f>B53+C53</f>
        <v>2855</v>
      </c>
      <c r="E53" s="19">
        <f>(B53*0.31*0.1)+(C53*0.48*0.2)</f>
        <v>274.08</v>
      </c>
      <c r="F53" s="29">
        <f>(B53*0.31*2500*0.93)+(B53*0.69*1250*0.93)+(C53*0.48*2500*0.83)+(C53*0.52*1250*0.83)+E53*2500</f>
        <v>5069052.5</v>
      </c>
      <c r="G53" s="30">
        <f>((B53*0.31*0.1)*10750*0.93)+((C53*0.48*0.2)*10750*0.83)</f>
        <v>2445478.8</v>
      </c>
      <c r="H53" s="23">
        <v>340</v>
      </c>
      <c r="I53" s="23">
        <v>135</v>
      </c>
      <c r="J53" s="9">
        <v>475</v>
      </c>
      <c r="K53" s="28">
        <f>(H53*0.1)+(I53*0.4*0.1)</f>
        <v>39.4</v>
      </c>
      <c r="L53" s="29">
        <f>(H53*1.1*1500)+(I53*1000)+(I53*(0.4*0.1))</f>
        <v>696005.40000000014</v>
      </c>
      <c r="M53" s="30">
        <f>K53*9250</f>
        <v>364450</v>
      </c>
      <c r="N53" s="34">
        <f>F53+G53+L53+M53</f>
        <v>8574986.7</v>
      </c>
      <c r="O53" s="34">
        <f>+F53+L53</f>
        <v>5765057.9</v>
      </c>
      <c r="P53" s="6" t="s">
        <v>53</v>
      </c>
      <c r="Q53" s="31">
        <v>5854126</v>
      </c>
      <c r="R53" s="46">
        <f>+Q53/4</f>
        <v>1463531.5</v>
      </c>
    </row>
    <row r="54" spans="1:18">
      <c r="A54" s="6" t="s">
        <v>54</v>
      </c>
      <c r="B54" s="6">
        <v>495</v>
      </c>
      <c r="C54" s="10">
        <v>2750</v>
      </c>
      <c r="D54" s="8">
        <f>B54+C54</f>
        <v>3245</v>
      </c>
      <c r="E54" s="19">
        <f>(B54*0.31*0.1)+(C54*0.48*0.2)</f>
        <v>279.345</v>
      </c>
      <c r="F54" s="29">
        <f>(B54*0.31*2500*0.93)+(B54*0.69*1250*0.93)+(C54*0.48*2500*0.83)+(C54*0.52*1250*0.83)+E54*2500</f>
        <v>5674810.625</v>
      </c>
      <c r="G54" s="30">
        <f>((B54*0.31*0.1)*10750*0.93)+((C54*0.48*0.2)*10750*0.83)</f>
        <v>2508951.6375</v>
      </c>
      <c r="H54" s="23">
        <v>205</v>
      </c>
      <c r="I54" s="23">
        <v>300</v>
      </c>
      <c r="J54" s="9">
        <v>500</v>
      </c>
      <c r="K54" s="28">
        <f>(H54*0.1)+(I54*0.4*0.1)</f>
        <v>32.5</v>
      </c>
      <c r="L54" s="29">
        <f>(H54*1.1*1500)+(I54*1000)+(I54*(0.4*0.1))</f>
        <v>638262</v>
      </c>
      <c r="M54" s="30">
        <f>K54*9250</f>
        <v>300625</v>
      </c>
      <c r="N54" s="34">
        <f>F54+G54+L54+M54</f>
        <v>9122649.2625</v>
      </c>
      <c r="O54" s="34">
        <f>+F54+L54</f>
        <v>6313072.625</v>
      </c>
      <c r="P54" s="6" t="s">
        <v>54</v>
      </c>
      <c r="Q54" s="31">
        <v>7997854</v>
      </c>
      <c r="R54" s="46">
        <f>+Q54/4</f>
        <v>1999463.5</v>
      </c>
    </row>
    <row r="55" spans="1:18">
      <c r="A55" s="6" t="s">
        <v>55</v>
      </c>
      <c r="B55" s="11">
        <v>4250</v>
      </c>
      <c r="C55" s="7">
        <v>5</v>
      </c>
      <c r="D55" s="8">
        <f>B55+C55</f>
        <v>4255</v>
      </c>
      <c r="E55" s="19">
        <f>(B55*0.31*0.1)+(C55*0.48*0.2)</f>
        <v>132.23</v>
      </c>
      <c r="F55" s="29">
        <f>(B55*0.31*2500*0.93)+(B55*0.69*1250*0.93)+(C55*0.48*2500*0.83)+(C55*0.52*1250*0.83)+E55*2500</f>
        <v>6810471.25</v>
      </c>
      <c r="G55" s="30">
        <f>((B55*0.31*0.1)*10750*0.93)+((C55*0.48*0.2)*10750*0.83)</f>
        <v>1321453.425</v>
      </c>
      <c r="H55" s="23">
        <v>0</v>
      </c>
      <c r="I55" s="23">
        <v>0</v>
      </c>
      <c r="J55" s="9">
        <v>0</v>
      </c>
      <c r="K55" s="28">
        <f>(H55*0.1)+(I55*0.4*0.1)</f>
        <v>0</v>
      </c>
      <c r="L55" s="29">
        <f>(H55*1.1*1500)+(I55*1000)+(I55*(0.4*0.1))</f>
        <v>0</v>
      </c>
      <c r="M55" s="30">
        <f>K55*9250</f>
        <v>0</v>
      </c>
      <c r="N55" s="34">
        <f>F55+G55+L55+M55</f>
        <v>8131924.675</v>
      </c>
      <c r="O55" s="34">
        <f>+F55+L55</f>
        <v>6810471.25</v>
      </c>
      <c r="P55" s="6" t="s">
        <v>55</v>
      </c>
      <c r="Q55" s="31">
        <v>98333623</v>
      </c>
      <c r="R55" s="46">
        <f>+Q55/4</f>
        <v>24583405.75</v>
      </c>
    </row>
    <row r="56" spans="1:18">
      <c r="A56" s="6" t="s">
        <v>56</v>
      </c>
      <c r="B56" s="6">
        <v>790</v>
      </c>
      <c r="C56" s="10">
        <v>3170</v>
      </c>
      <c r="D56" s="8">
        <f>B56+C56</f>
        <v>3960</v>
      </c>
      <c r="E56" s="19">
        <f>(B56*0.31*0.1)+(C56*0.48*0.2)</f>
        <v>328.81</v>
      </c>
      <c r="F56" s="29">
        <f>(B56*0.31*2500*0.93)+(B56*0.69*1250*0.93)+(C56*0.48*2500*0.83)+(C56*0.52*1250*0.83)+E56*2500</f>
        <v>6892631.25</v>
      </c>
      <c r="G56" s="30">
        <f>((B56*0.31*0.1)*10750*0.93)+((C56*0.48*0.2)*10750*0.83)</f>
        <v>2960133.9749999996</v>
      </c>
      <c r="H56" s="23">
        <v>0</v>
      </c>
      <c r="I56" s="23">
        <v>0</v>
      </c>
      <c r="J56" s="9">
        <v>0</v>
      </c>
      <c r="K56" s="28">
        <f>(H56*0.1)+(I56*0.4*0.1)</f>
        <v>0</v>
      </c>
      <c r="L56" s="29">
        <f>(H56*1.1*1500)+(I56*1000)+(I56*(0.4*0.1))</f>
        <v>0</v>
      </c>
      <c r="M56" s="30">
        <f>K56*9250</f>
        <v>0</v>
      </c>
      <c r="N56" s="34">
        <f>F56+G56+L56+M56</f>
        <v>9852765.225</v>
      </c>
      <c r="O56" s="34">
        <f>+F56+L56</f>
        <v>6892631.25</v>
      </c>
      <c r="P56" s="6" t="s">
        <v>56</v>
      </c>
      <c r="Q56" s="31">
        <v>7339301</v>
      </c>
      <c r="R56" s="46">
        <f>+Q56/4</f>
        <v>1834825.25</v>
      </c>
    </row>
    <row r="57" spans="1:18">
      <c r="A57" s="6" t="s">
        <v>57</v>
      </c>
      <c r="B57" s="6">
        <v>0</v>
      </c>
      <c r="C57" s="7">
        <v>950</v>
      </c>
      <c r="D57" s="8">
        <f>B57+C57</f>
        <v>950</v>
      </c>
      <c r="E57" s="19">
        <f>(B57*0.31*0.1)+(C57*0.48*0.2)</f>
        <v>91.2</v>
      </c>
      <c r="F57" s="29">
        <f>(B57*0.31*2500*0.93)+(B57*0.69*1250*0.93)+(C57*0.48*2500*0.83)+(C57*0.52*1250*0.83)+E57*2500</f>
        <v>1686725</v>
      </c>
      <c r="G57" s="30">
        <f>((B57*0.31*0.1)*10750*0.93)+((C57*0.48*0.2)*10750*0.83)</f>
        <v>813732</v>
      </c>
      <c r="H57" s="23">
        <v>0</v>
      </c>
      <c r="I57" s="23">
        <v>0</v>
      </c>
      <c r="J57" s="9">
        <v>0</v>
      </c>
      <c r="K57" s="28">
        <f>(H57*0.1)+(I57*0.4*0.1)</f>
        <v>0</v>
      </c>
      <c r="L57" s="29">
        <f>(H57*1.1*1500)+(I57*1000)+(I57*(0.4*0.1))</f>
        <v>0</v>
      </c>
      <c r="M57" s="30">
        <f>K57*9250</f>
        <v>0</v>
      </c>
      <c r="N57" s="34">
        <f>F57+G57+L57+M57</f>
        <v>2500457</v>
      </c>
      <c r="O57" s="34">
        <f>+F57+L57</f>
        <v>1686725</v>
      </c>
      <c r="P57" s="6" t="s">
        <v>57</v>
      </c>
      <c r="Q57" s="31">
        <v>15214839</v>
      </c>
      <c r="R57" s="46">
        <f>+Q57/4</f>
        <v>3803709.75</v>
      </c>
    </row>
    <row r="58" spans="1:18">
      <c r="A58" s="6" t="s">
        <v>58</v>
      </c>
      <c r="B58" s="11">
        <v>4590</v>
      </c>
      <c r="C58" s="10">
        <v>6910</v>
      </c>
      <c r="D58" s="8">
        <f>B58+C58</f>
        <v>11500</v>
      </c>
      <c r="E58" s="19">
        <f>(B58*0.31*0.1)+(C58*0.48*0.2)</f>
        <v>805.65000000000009</v>
      </c>
      <c r="F58" s="29">
        <f>(B58*0.31*2500*0.93)+(B58*0.69*1250*0.93)+(C58*0.48*2500*0.83)+(C58*0.52*1250*0.83)+E58*2500</f>
        <v>19614426.25</v>
      </c>
      <c r="G58" s="30">
        <f>((B58*0.31*0.1)*10750*0.93)+((C58*0.48*0.2)*10750*0.83)</f>
        <v>7341373.875</v>
      </c>
      <c r="H58" s="23">
        <v>195</v>
      </c>
      <c r="I58" s="23">
        <v>0</v>
      </c>
      <c r="J58" s="9">
        <v>195</v>
      </c>
      <c r="K58" s="28">
        <f>(H58*0.1)+(I58*0.4*0.1)</f>
        <v>19.5</v>
      </c>
      <c r="L58" s="29">
        <f>(H58*1.1*1500)+(I58*1000)+(I58*(0.4*0.1))</f>
        <v>321750.00000000006</v>
      </c>
      <c r="M58" s="30">
        <f>K58*9250</f>
        <v>180375</v>
      </c>
      <c r="N58" s="34">
        <f>F58+G58+L58+M58</f>
        <v>27457925.125</v>
      </c>
      <c r="O58" s="34">
        <f>+F58+L58</f>
        <v>19936176.25</v>
      </c>
      <c r="P58" s="6" t="s">
        <v>58</v>
      </c>
      <c r="Q58" s="31">
        <v>74535595</v>
      </c>
      <c r="R58" s="46">
        <f>+Q58/4</f>
        <v>18633898.75</v>
      </c>
    </row>
    <row r="59" spans="1:18">
      <c r="A59" s="6" t="s">
        <v>59</v>
      </c>
      <c r="B59" s="6">
        <v>0</v>
      </c>
      <c r="C59" s="10">
        <v>2425</v>
      </c>
      <c r="D59" s="8">
        <f>B59+C59</f>
        <v>2425</v>
      </c>
      <c r="E59" s="19">
        <f>(B59*0.31*0.1)+(C59*0.48*0.2)</f>
        <v>232.8</v>
      </c>
      <c r="F59" s="29">
        <f>(B59*0.31*2500*0.93)+(B59*0.69*1250*0.93)+(C59*0.48*2500*0.83)+(C59*0.52*1250*0.83)+E59*2500</f>
        <v>4305587.5</v>
      </c>
      <c r="G59" s="30">
        <f>((B59*0.31*0.1)*10750*0.93)+((C59*0.48*0.2)*10750*0.83)</f>
        <v>2077158</v>
      </c>
      <c r="H59" s="23">
        <v>170</v>
      </c>
      <c r="I59" s="23">
        <v>140</v>
      </c>
      <c r="J59" s="9">
        <v>305</v>
      </c>
      <c r="K59" s="28">
        <f>(H59*0.1)+(I59*0.4*0.1)</f>
        <v>22.6</v>
      </c>
      <c r="L59" s="29">
        <f>(H59*1.1*1500)+(I59*1000)+(I59*(0.4*0.1))</f>
        <v>420505.60000000003</v>
      </c>
      <c r="M59" s="30">
        <f>K59*9250</f>
        <v>209050</v>
      </c>
      <c r="N59" s="34">
        <f>F59+G59+L59+M59</f>
        <v>7012301.1</v>
      </c>
      <c r="O59" s="34">
        <f>+F59+L59</f>
        <v>4726093.1</v>
      </c>
      <c r="P59" s="6" t="s">
        <v>59</v>
      </c>
      <c r="Q59" s="31">
        <v>3376025</v>
      </c>
      <c r="R59" s="46">
        <f>+Q59/4</f>
        <v>844006.25</v>
      </c>
    </row>
    <row r="60" spans="1:18">
      <c r="A60" s="6" t="s">
        <v>60</v>
      </c>
      <c r="B60" s="6">
        <v>330</v>
      </c>
      <c r="C60" s="7">
        <v>270</v>
      </c>
      <c r="D60" s="8">
        <f>B60+C60</f>
        <v>600</v>
      </c>
      <c r="E60" s="19">
        <f>(B60*0.31*0.1)+(C60*0.48*0.2)</f>
        <v>36.150000000000006</v>
      </c>
      <c r="F60" s="29">
        <f>(B60*0.31*2500*0.93)+(B60*0.69*1250*0.93)+(C60*0.48*2500*0.83)+(C60*0.52*1250*0.83)+E60*2500</f>
        <v>1007508.75</v>
      </c>
      <c r="G60" s="30">
        <f>((B60*0.31*0.1)*10750*0.93)+((C60*0.48*0.2)*10750*0.83)</f>
        <v>333545.625</v>
      </c>
      <c r="H60" s="23">
        <v>0</v>
      </c>
      <c r="I60" s="23">
        <v>0</v>
      </c>
      <c r="J60" s="9">
        <v>0</v>
      </c>
      <c r="K60" s="28">
        <f>(H60*0.1)+(I60*0.4*0.1)</f>
        <v>0</v>
      </c>
      <c r="L60" s="29">
        <f>(H60*1.1*1500)+(I60*1000)+(I60*(0.4*0.1))</f>
        <v>0</v>
      </c>
      <c r="M60" s="30">
        <f>K60*9250</f>
        <v>0</v>
      </c>
      <c r="N60" s="34">
        <f>F60+G60+L60+M60</f>
        <v>1341054.375</v>
      </c>
      <c r="O60" s="34">
        <f>+F60+L60</f>
        <v>1007508.75</v>
      </c>
      <c r="P60" s="6" t="s">
        <v>60</v>
      </c>
      <c r="Q60" s="31">
        <v>21377151</v>
      </c>
      <c r="R60" s="46">
        <f>+Q60/4</f>
        <v>5344287.75</v>
      </c>
    </row>
    <row r="61" spans="1:18">
      <c r="A61" s="6" t="s">
        <v>61</v>
      </c>
      <c r="B61" s="6">
        <v>0</v>
      </c>
      <c r="C61" s="7">
        <v>0</v>
      </c>
      <c r="D61" s="8">
        <f>B61+C61</f>
        <v>0</v>
      </c>
      <c r="E61" s="19">
        <f>(B61*0.31*0.1)+(C61*0.48*0.2)</f>
        <v>0</v>
      </c>
      <c r="F61" s="29">
        <f>(B61*0.31*2500*0.93)+(B61*0.69*1250*0.93)+(C61*0.48*2500*0.83)+(C61*0.52*1250*0.83)+E61*2500</f>
        <v>0</v>
      </c>
      <c r="G61" s="30">
        <f>((B61*0.31*0.1)*10750*0.93)+((C61*0.48*0.2)*10750*0.83)</f>
        <v>0</v>
      </c>
      <c r="H61" s="23">
        <v>0</v>
      </c>
      <c r="I61" s="23">
        <v>0</v>
      </c>
      <c r="J61" s="9">
        <v>0</v>
      </c>
      <c r="K61" s="28">
        <f>(H61*0.1)+(I61*0.4*0.1)</f>
        <v>0</v>
      </c>
      <c r="L61" s="29">
        <f>(H61*1.1*1500)+(I61*1000)+(I61*(0.4*0.1))</f>
        <v>0</v>
      </c>
      <c r="M61" s="30">
        <f>K61*9250</f>
        <v>0</v>
      </c>
      <c r="N61" s="34">
        <f>F61+G61+L61+M61</f>
        <v>0</v>
      </c>
      <c r="O61" s="34">
        <f>+F61+L61</f>
        <v>0</v>
      </c>
      <c r="P61" s="6" t="s">
        <v>61</v>
      </c>
      <c r="Q61" s="31">
        <v>0</v>
      </c>
      <c r="R61" s="46">
        <f>+Q61/4</f>
        <v>0</v>
      </c>
    </row>
    <row r="62" spans="1:18">
      <c r="A62" s="6" t="s">
        <v>62</v>
      </c>
      <c r="B62" s="6">
        <v>0</v>
      </c>
      <c r="C62" s="10">
        <v>2380</v>
      </c>
      <c r="D62" s="8">
        <f>B62+C62</f>
        <v>2380</v>
      </c>
      <c r="E62" s="19">
        <f>(B62*0.31*0.1)+(C62*0.48*0.2)</f>
        <v>228.48</v>
      </c>
      <c r="F62" s="29">
        <f>(B62*0.31*2500*0.93)+(B62*0.69*1250*0.93)+(C62*0.48*2500*0.83)+(C62*0.52*1250*0.83)+E62*2500</f>
        <v>4225690</v>
      </c>
      <c r="G62" s="30">
        <f>((B62*0.31*0.1)*10750*0.93)+((C62*0.48*0.2)*10750*0.83)</f>
        <v>2038612.7999999998</v>
      </c>
      <c r="H62" s="23">
        <v>490</v>
      </c>
      <c r="I62" s="23">
        <v>355</v>
      </c>
      <c r="J62" s="9">
        <v>845</v>
      </c>
      <c r="K62" s="28">
        <f>(H62*0.1)+(I62*0.4*0.1)</f>
        <v>63.2</v>
      </c>
      <c r="L62" s="29">
        <f>(H62*1.1*1500)+(I62*1000)+(I62*(0.4*0.1))</f>
        <v>1163514.2</v>
      </c>
      <c r="M62" s="30">
        <f>K62*9250</f>
        <v>584600</v>
      </c>
      <c r="N62" s="34">
        <f>F62+G62+L62+M62</f>
        <v>8012417</v>
      </c>
      <c r="O62" s="34">
        <f>+F62+L62</f>
        <v>5389204.2</v>
      </c>
      <c r="P62" s="6" t="s">
        <v>62</v>
      </c>
      <c r="Q62" s="31">
        <v>2563937</v>
      </c>
      <c r="R62" s="46">
        <f>+Q62/4</f>
        <v>640984.25</v>
      </c>
    </row>
    <row r="63" spans="1:18">
      <c r="A63" s="6" t="s">
        <v>63</v>
      </c>
      <c r="B63" s="6">
        <v>0</v>
      </c>
      <c r="C63" s="7">
        <v>0</v>
      </c>
      <c r="D63" s="8">
        <f>B63+C63</f>
        <v>0</v>
      </c>
      <c r="E63" s="19">
        <f>(B63*0.31*0.1)+(C63*0.48*0.2)</f>
        <v>0</v>
      </c>
      <c r="F63" s="29">
        <f>(B63*0.31*2500*0.93)+(B63*0.69*1250*0.93)+(C63*0.48*2500*0.83)+(C63*0.52*1250*0.83)+E63*2500</f>
        <v>0</v>
      </c>
      <c r="G63" s="30">
        <f>((B63*0.31*0.1)*10750*0.93)+((C63*0.48*0.2)*10750*0.83)</f>
        <v>0</v>
      </c>
      <c r="H63" s="23">
        <v>0</v>
      </c>
      <c r="I63" s="23">
        <v>0</v>
      </c>
      <c r="J63" s="9">
        <v>0</v>
      </c>
      <c r="K63" s="28">
        <f>(H63*0.1)+(I63*0.4*0.1)</f>
        <v>0</v>
      </c>
      <c r="L63" s="29">
        <f>(H63*1.1*1500)+(I63*1000)+(I63*(0.4*0.1))</f>
        <v>0</v>
      </c>
      <c r="M63" s="30">
        <f>K63*9250</f>
        <v>0</v>
      </c>
      <c r="N63" s="34">
        <f>F63+G63+L63+M63</f>
        <v>0</v>
      </c>
      <c r="O63" s="34">
        <f>+F63+L63</f>
        <v>0</v>
      </c>
      <c r="P63" s="6" t="s">
        <v>63</v>
      </c>
      <c r="Q63" s="32"/>
      <c r="R63" s="46">
        <f>+Q63/4</f>
        <v>0</v>
      </c>
    </row>
    <row r="64" spans="1:18">
      <c r="A64" s="6" t="s">
        <v>64</v>
      </c>
      <c r="B64" s="11">
        <v>2275</v>
      </c>
      <c r="C64" s="10">
        <v>3115</v>
      </c>
      <c r="D64" s="8">
        <f>B64+C64</f>
        <v>5390</v>
      </c>
      <c r="E64" s="19">
        <f>(B64*0.31*0.1)+(C64*0.48*0.2)</f>
        <v>369.56500000000005</v>
      </c>
      <c r="F64" s="29">
        <f>(B64*0.31*2500*0.93)+(B64*0.69*1250*0.93)+(C64*0.48*2500*0.83)+(C64*0.52*1250*0.83)+E64*2500</f>
        <v>9171535.625</v>
      </c>
      <c r="G64" s="30">
        <f>((B64*0.31*0.1)*10750*0.93)+((C64*0.48*0.2)*10750*0.83)</f>
        <v>3373258.0875</v>
      </c>
      <c r="H64" s="23">
        <v>85</v>
      </c>
      <c r="I64" s="23">
        <v>0</v>
      </c>
      <c r="J64" s="9">
        <v>85</v>
      </c>
      <c r="K64" s="28">
        <f>(H64*0.1)+(I64*0.4*0.1)</f>
        <v>8.5</v>
      </c>
      <c r="L64" s="29">
        <f>(H64*1.1*1500)+(I64*1000)+(I64*(0.4*0.1))</f>
        <v>140250.00000000003</v>
      </c>
      <c r="M64" s="30">
        <f>K64*9250</f>
        <v>78625</v>
      </c>
      <c r="N64" s="34">
        <f>F64+G64+L64+M64</f>
        <v>12763668.7125</v>
      </c>
      <c r="O64" s="34">
        <f>+F64+L64</f>
        <v>9311785.625</v>
      </c>
      <c r="P64" s="6" t="s">
        <v>64</v>
      </c>
      <c r="Q64" s="31">
        <v>47001635</v>
      </c>
      <c r="R64" s="46">
        <f>+Q64/4</f>
        <v>11750408.75</v>
      </c>
    </row>
    <row r="65" spans="1:18">
      <c r="A65" s="6" t="s">
        <v>65</v>
      </c>
      <c r="B65" s="6">
        <v>0</v>
      </c>
      <c r="C65" s="7">
        <v>35</v>
      </c>
      <c r="D65" s="8">
        <f>B65+C65</f>
        <v>35</v>
      </c>
      <c r="E65" s="19">
        <f>(B65*0.31*0.1)+(C65*0.48*0.2)</f>
        <v>3.3600000000000003</v>
      </c>
      <c r="F65" s="29">
        <f>(B65*0.31*2500*0.93)+(B65*0.69*1250*0.93)+(C65*0.48*2500*0.83)+(C65*0.52*1250*0.83)+E65*2500</f>
        <v>62142.5</v>
      </c>
      <c r="G65" s="30">
        <f>((B65*0.31*0.1)*10750*0.93)+((C65*0.48*0.2)*10750*0.83)</f>
        <v>29979.6</v>
      </c>
      <c r="H65" s="23">
        <v>365</v>
      </c>
      <c r="I65" s="23">
        <v>345</v>
      </c>
      <c r="J65" s="9">
        <v>710</v>
      </c>
      <c r="K65" s="28">
        <f>(H65*0.1)+(I65*0.4*0.1)</f>
        <v>50.3</v>
      </c>
      <c r="L65" s="29">
        <f>(H65*1.1*1500)+(I65*1000)+(I65*(0.4*0.1))</f>
        <v>947263.80000000016</v>
      </c>
      <c r="M65" s="30">
        <f>K65*9250</f>
        <v>465275</v>
      </c>
      <c r="N65" s="34">
        <f>F65+G65+L65+M65</f>
        <v>1504660.9000000001</v>
      </c>
      <c r="O65" s="34">
        <f>+F65+L65</f>
        <v>1009406.3000000002</v>
      </c>
      <c r="P65" s="6" t="s">
        <v>65</v>
      </c>
      <c r="Q65" s="31">
        <v>140728</v>
      </c>
      <c r="R65" s="46">
        <f>+Q65/4</f>
        <v>35182</v>
      </c>
    </row>
    <row r="66" spans="1:18">
      <c r="A66" s="6" t="s">
        <v>66</v>
      </c>
      <c r="B66" s="11">
        <v>1360</v>
      </c>
      <c r="C66" s="7">
        <v>735</v>
      </c>
      <c r="D66" s="8">
        <f>B66+C66</f>
        <v>2095</v>
      </c>
      <c r="E66" s="19">
        <f>(B66*0.31*0.1)+(C66*0.48*0.2)</f>
        <v>112.72</v>
      </c>
      <c r="F66" s="29">
        <f>(B66*0.31*2500*0.93)+(B66*0.69*1250*0.93)+(C66*0.48*2500*0.83)+(C66*0.52*1250*0.83)+E66*2500</f>
        <v>3481502.5</v>
      </c>
      <c r="G66" s="30">
        <f>((B66*0.31*0.1)*10750*0.93)+((C66*0.48*0.2)*10750*0.83)</f>
        <v>1051066.2000000002</v>
      </c>
      <c r="H66" s="23">
        <v>215</v>
      </c>
      <c r="I66" s="23">
        <v>0</v>
      </c>
      <c r="J66" s="9">
        <v>215</v>
      </c>
      <c r="K66" s="28">
        <f>(H66*0.1)+(I66*0.4*0.1)</f>
        <v>21.5</v>
      </c>
      <c r="L66" s="29">
        <f>(H66*1.1*1500)+(I66*1000)+(I66*(0.4*0.1))</f>
        <v>354750.00000000006</v>
      </c>
      <c r="M66" s="30">
        <f>K66*9250</f>
        <v>198875</v>
      </c>
      <c r="N66" s="34">
        <f>F66+G66+L66+M66</f>
        <v>5086193.7</v>
      </c>
      <c r="O66" s="34">
        <f>+F66+L66</f>
        <v>3836252.5</v>
      </c>
      <c r="P66" s="6" t="s">
        <v>66</v>
      </c>
      <c r="Q66" s="31">
        <v>19751994</v>
      </c>
      <c r="R66" s="46">
        <f>+Q66/4</f>
        <v>4937998.5</v>
      </c>
    </row>
    <row r="67" spans="1:18">
      <c r="A67" s="6" t="s">
        <v>67</v>
      </c>
      <c r="B67" s="6">
        <v>0</v>
      </c>
      <c r="C67" s="10">
        <v>1940</v>
      </c>
      <c r="D67" s="8">
        <f>B67+C67</f>
        <v>1940</v>
      </c>
      <c r="E67" s="19">
        <f>(B67*0.31*0.1)+(C67*0.48*0.2)</f>
        <v>186.24</v>
      </c>
      <c r="F67" s="29">
        <f>(B67*0.31*2500*0.93)+(B67*0.69*1250*0.93)+(C67*0.48*2500*0.83)+(C67*0.52*1250*0.83)+E67*2500</f>
        <v>3444470</v>
      </c>
      <c r="G67" s="30">
        <f>((B67*0.31*0.1)*10750*0.93)+((C67*0.48*0.2)*10750*0.83)</f>
        <v>1661726.4</v>
      </c>
      <c r="H67" s="23">
        <v>0</v>
      </c>
      <c r="I67" s="23">
        <v>0</v>
      </c>
      <c r="J67" s="9">
        <v>0</v>
      </c>
      <c r="K67" s="28">
        <f>(H67*0.1)+(I67*0.4*0.1)</f>
        <v>0</v>
      </c>
      <c r="L67" s="29">
        <f>(H67*1.1*1500)+(I67*1000)+(I67*(0.4*0.1))</f>
        <v>0</v>
      </c>
      <c r="M67" s="30">
        <f>K67*9250</f>
        <v>0</v>
      </c>
      <c r="N67" s="34">
        <f>F67+G67+L67+M67</f>
        <v>5106196.4</v>
      </c>
      <c r="O67" s="34">
        <f>+F67+L67</f>
        <v>3444470</v>
      </c>
      <c r="P67" s="6" t="s">
        <v>67</v>
      </c>
      <c r="Q67" s="31">
        <v>3828988</v>
      </c>
      <c r="R67" s="46">
        <f>+Q67/4</f>
        <v>957247</v>
      </c>
    </row>
    <row r="68" spans="1:18">
      <c r="A68" s="6" t="s">
        <v>68</v>
      </c>
      <c r="B68" s="6">
        <v>0</v>
      </c>
      <c r="C68" s="7">
        <v>60</v>
      </c>
      <c r="D68" s="8">
        <f>B68+C68</f>
        <v>60</v>
      </c>
      <c r="E68" s="19">
        <f>(B68*0.31*0.1)+(C68*0.48*0.2)</f>
        <v>5.76</v>
      </c>
      <c r="F68" s="29">
        <f>(B68*0.31*2500*0.93)+(B68*0.69*1250*0.93)+(C68*0.48*2500*0.83)+(C68*0.52*1250*0.83)+E68*2500</f>
        <v>106530</v>
      </c>
      <c r="G68" s="30">
        <f>((B68*0.31*0.1)*10750*0.93)+((C68*0.48*0.2)*10750*0.83)</f>
        <v>51393.6</v>
      </c>
      <c r="H68" s="23">
        <v>550</v>
      </c>
      <c r="I68" s="23">
        <v>500</v>
      </c>
      <c r="J68" s="8">
        <v>1050</v>
      </c>
      <c r="K68" s="28">
        <f>(H68*0.1)+(I68*0.4*0.1)</f>
        <v>75</v>
      </c>
      <c r="L68" s="29">
        <f>(H68*1.1*1500)+(I68*1000)+(I68*(0.4*0.1))</f>
        <v>1407520</v>
      </c>
      <c r="M68" s="30">
        <f>K68*9250</f>
        <v>693750</v>
      </c>
      <c r="N68" s="34">
        <f>F68+G68+L68+M68</f>
        <v>2259193.6</v>
      </c>
      <c r="O68" s="34">
        <f>+F68+L68</f>
        <v>1514050</v>
      </c>
      <c r="P68" s="6" t="s">
        <v>68</v>
      </c>
      <c r="Q68" s="31">
        <v>1147743</v>
      </c>
      <c r="R68" s="46">
        <f>+Q68/4</f>
        <v>286935.75</v>
      </c>
    </row>
    <row r="69" spans="1:18">
      <c r="A69" s="6" t="s">
        <v>69</v>
      </c>
      <c r="B69" s="6">
        <v>0</v>
      </c>
      <c r="C69" s="10">
        <v>4110</v>
      </c>
      <c r="D69" s="8">
        <f>B69+C69</f>
        <v>4110</v>
      </c>
      <c r="E69" s="19">
        <f>(B69*0.31*0.1)+(C69*0.48*0.2)</f>
        <v>394.56</v>
      </c>
      <c r="F69" s="29">
        <f>(B69*0.31*2500*0.93)+(B69*0.69*1250*0.93)+(C69*0.48*2500*0.83)+(C69*0.52*1250*0.83)+E69*2500</f>
        <v>7297305</v>
      </c>
      <c r="G69" s="30">
        <f>((B69*0.31*0.1)*10750*0.93)+((C69*0.48*0.2)*10750*0.83)</f>
        <v>3520461.5999999996</v>
      </c>
      <c r="H69" s="23">
        <v>615</v>
      </c>
      <c r="I69" s="23">
        <v>160</v>
      </c>
      <c r="J69" s="9">
        <v>775</v>
      </c>
      <c r="K69" s="28">
        <f>(H69*0.1)+(I69*0.4*0.1)</f>
        <v>67.9</v>
      </c>
      <c r="L69" s="29">
        <f>(H69*1.1*1500)+(I69*1000)+(I69*(0.4*0.1))</f>
        <v>1174756.4</v>
      </c>
      <c r="M69" s="30">
        <f>K69*9250</f>
        <v>628075</v>
      </c>
      <c r="N69" s="34">
        <f>F69+G69+L69+M69</f>
        <v>12620598</v>
      </c>
      <c r="O69" s="34">
        <f>+F69+L69</f>
        <v>8472061.4</v>
      </c>
      <c r="P69" s="6" t="s">
        <v>69</v>
      </c>
      <c r="Q69" s="31">
        <v>6282812</v>
      </c>
      <c r="R69" s="46">
        <f>+Q69/4</f>
        <v>1570703</v>
      </c>
    </row>
    <row r="70" spans="1:18">
      <c r="A70" s="6" t="s">
        <v>70</v>
      </c>
      <c r="B70" s="6">
        <v>0</v>
      </c>
      <c r="C70" s="7">
        <v>0</v>
      </c>
      <c r="D70" s="8">
        <f>B70+C70</f>
        <v>0</v>
      </c>
      <c r="E70" s="19">
        <f>(B70*0.31*0.1)+(C70*0.48*0.2)</f>
        <v>0</v>
      </c>
      <c r="F70" s="29">
        <f>(B70*0.31*2500*0.93)+(B70*0.69*1250*0.93)+(C70*0.48*2500*0.83)+(C70*0.52*1250*0.83)+E70*2500</f>
        <v>0</v>
      </c>
      <c r="G70" s="30">
        <f>((B70*0.31*0.1)*10750*0.93)+((C70*0.48*0.2)*10750*0.83)</f>
        <v>0</v>
      </c>
      <c r="H70" s="23">
        <v>0</v>
      </c>
      <c r="I70" s="23">
        <v>0</v>
      </c>
      <c r="J70" s="9">
        <v>0</v>
      </c>
      <c r="K70" s="28">
        <f>(H70*0.1)+(I70*0.4*0.1)</f>
        <v>0</v>
      </c>
      <c r="L70" s="29">
        <f>(H70*1.1*1500)+(I70*1000)+(I70*(0.4*0.1))</f>
        <v>0</v>
      </c>
      <c r="M70" s="30">
        <f>K70*9250</f>
        <v>0</v>
      </c>
      <c r="N70" s="34">
        <f>F70+G70+L70+M70</f>
        <v>0</v>
      </c>
      <c r="O70" s="34">
        <f>+F70+L70</f>
        <v>0</v>
      </c>
      <c r="P70" s="6" t="s">
        <v>70</v>
      </c>
      <c r="Q70" s="31">
        <v>0</v>
      </c>
      <c r="R70" s="46">
        <f>+Q70/4</f>
        <v>0</v>
      </c>
    </row>
    <row r="71" spans="1:18">
      <c r="A71" s="6" t="s">
        <v>71</v>
      </c>
      <c r="B71" s="11">
        <v>2290</v>
      </c>
      <c r="C71" s="10">
        <v>1675</v>
      </c>
      <c r="D71" s="8">
        <f>B71+C71</f>
        <v>3965</v>
      </c>
      <c r="E71" s="19">
        <f>(B71*0.31*0.1)+(C71*0.48*0.2)</f>
        <v>231.79000000000002</v>
      </c>
      <c r="F71" s="29">
        <f>(B71*0.31*2500*0.93)+(B71*0.69*1250*0.93)+(C71*0.48*2500*0.83)+(C71*0.52*1250*0.83)+E71*2500</f>
        <v>6638821.25</v>
      </c>
      <c r="G71" s="30">
        <f>((B71*0.31*0.1)*10750*0.93)+((C71*0.48*0.2)*10750*0.83)</f>
        <v>2144460.5250000004</v>
      </c>
      <c r="H71" s="23">
        <v>0</v>
      </c>
      <c r="I71" s="23">
        <v>0</v>
      </c>
      <c r="J71" s="9">
        <v>0</v>
      </c>
      <c r="K71" s="28">
        <f>(H71*0.1)+(I71*0.4*0.1)</f>
        <v>0</v>
      </c>
      <c r="L71" s="29">
        <f>(H71*1.1*1500)+(I71*1000)+(I71*(0.4*0.1))</f>
        <v>0</v>
      </c>
      <c r="M71" s="30">
        <f>K71*9250</f>
        <v>0</v>
      </c>
      <c r="N71" s="34">
        <f>F71+G71+L71+M71</f>
        <v>8783281.775</v>
      </c>
      <c r="O71" s="34">
        <f>+F71+L71</f>
        <v>6638821.25</v>
      </c>
      <c r="P71" s="6" t="s">
        <v>71</v>
      </c>
      <c r="Q71" s="31">
        <v>30815098</v>
      </c>
      <c r="R71" s="46">
        <f>+Q71/4</f>
        <v>7703774.5</v>
      </c>
    </row>
    <row r="72" spans="1:18">
      <c r="A72" s="6" t="s">
        <v>72</v>
      </c>
      <c r="B72" s="6">
        <v>325</v>
      </c>
      <c r="C72" s="7">
        <v>100</v>
      </c>
      <c r="D72" s="8">
        <f>B72+C72</f>
        <v>425</v>
      </c>
      <c r="E72" s="19">
        <f>(B72*0.31*0.1)+(C72*0.48*0.2)</f>
        <v>19.675000000000004</v>
      </c>
      <c r="F72" s="29">
        <f>(B72*0.31*2500*0.93)+(B72*0.69*1250*0.93)+(C72*0.48*2500*0.83)+(C72*0.52*1250*0.83)+E72*2500</f>
        <v>697671.875</v>
      </c>
      <c r="G72" s="30">
        <f>((B72*0.31*0.1)*10750*0.93)+((C72*0.48*0.2)*10750*0.83)</f>
        <v>186380.81250000003</v>
      </c>
      <c r="H72" s="23">
        <v>0</v>
      </c>
      <c r="I72" s="23">
        <v>0</v>
      </c>
      <c r="J72" s="9">
        <v>0</v>
      </c>
      <c r="K72" s="28">
        <f>(H72*0.1)+(I72*0.4*0.1)</f>
        <v>0</v>
      </c>
      <c r="L72" s="29">
        <f>(H72*1.1*1500)+(I72*1000)+(I72*(0.4*0.1))</f>
        <v>0</v>
      </c>
      <c r="M72" s="30">
        <f>K72*9250</f>
        <v>0</v>
      </c>
      <c r="N72" s="34">
        <f>F72+G72+L72+M72</f>
        <v>884052.6875</v>
      </c>
      <c r="O72" s="34">
        <f>+F72+L72</f>
        <v>697671.875</v>
      </c>
      <c r="P72" s="6" t="s">
        <v>72</v>
      </c>
      <c r="Q72" s="31">
        <v>6974893</v>
      </c>
      <c r="R72" s="46">
        <f>+Q72/4</f>
        <v>1743723.25</v>
      </c>
    </row>
    <row r="73" spans="1:18">
      <c r="A73" s="6" t="s">
        <v>73</v>
      </c>
      <c r="B73" s="6">
        <v>0</v>
      </c>
      <c r="C73" s="7">
        <v>0</v>
      </c>
      <c r="D73" s="8">
        <f>B73+C73</f>
        <v>0</v>
      </c>
      <c r="E73" s="19">
        <f>(B73*0.31*0.1)+(C73*0.48*0.2)</f>
        <v>0</v>
      </c>
      <c r="F73" s="29">
        <f>(B73*0.31*2500*0.93)+(B73*0.69*1250*0.93)+(C73*0.48*2500*0.83)+(C73*0.52*1250*0.83)+E73*2500</f>
        <v>0</v>
      </c>
      <c r="G73" s="30">
        <f>((B73*0.31*0.1)*10750*0.93)+((C73*0.48*0.2)*10750*0.83)</f>
        <v>0</v>
      </c>
      <c r="H73" s="23">
        <v>0</v>
      </c>
      <c r="I73" s="23">
        <v>0</v>
      </c>
      <c r="J73" s="9">
        <v>0</v>
      </c>
      <c r="K73" s="28">
        <f>(H73*0.1)+(I73*0.4*0.1)</f>
        <v>0</v>
      </c>
      <c r="L73" s="29">
        <f>(H73*1.1*1500)+(I73*1000)+(I73*(0.4*0.1))</f>
        <v>0</v>
      </c>
      <c r="M73" s="30">
        <f>K73*9250</f>
        <v>0</v>
      </c>
      <c r="N73" s="34">
        <f>F73+G73+L73+M73</f>
        <v>0</v>
      </c>
      <c r="O73" s="34">
        <f>+F73+L73</f>
        <v>0</v>
      </c>
      <c r="P73" s="6" t="s">
        <v>73</v>
      </c>
      <c r="Q73" s="31">
        <v>3704303</v>
      </c>
      <c r="R73" s="46">
        <f>+Q73/4</f>
        <v>926075.75</v>
      </c>
    </row>
    <row r="74" spans="1:18">
      <c r="A74" s="6" t="s">
        <v>74</v>
      </c>
      <c r="B74" s="6">
        <v>0</v>
      </c>
      <c r="C74" s="7">
        <v>0</v>
      </c>
      <c r="D74" s="8">
        <f>B74+C74</f>
        <v>0</v>
      </c>
      <c r="E74" s="19">
        <f>(B74*0.31*0.1)+(C74*0.48*0.2)</f>
        <v>0</v>
      </c>
      <c r="F74" s="29">
        <f>(B74*0.31*2500*0.93)+(B74*0.69*1250*0.93)+(C74*0.48*2500*0.83)+(C74*0.52*1250*0.83)+E74*2500</f>
        <v>0</v>
      </c>
      <c r="G74" s="30">
        <f>((B74*0.31*0.1)*10750*0.93)+((C74*0.48*0.2)*10750*0.83)</f>
        <v>0</v>
      </c>
      <c r="H74" s="23">
        <v>0</v>
      </c>
      <c r="I74" s="23">
        <v>0</v>
      </c>
      <c r="J74" s="9">
        <v>0</v>
      </c>
      <c r="K74" s="28">
        <f>(H74*0.1)+(I74*0.4*0.1)</f>
        <v>0</v>
      </c>
      <c r="L74" s="29">
        <f>(H74*1.1*1500)+(I74*1000)+(I74*(0.4*0.1))</f>
        <v>0</v>
      </c>
      <c r="M74" s="30">
        <f>K74*9250</f>
        <v>0</v>
      </c>
      <c r="N74" s="34">
        <f>F74+G74+L74+M74</f>
        <v>0</v>
      </c>
      <c r="O74" s="34">
        <f>+F74+L74</f>
        <v>0</v>
      </c>
      <c r="P74" s="6" t="s">
        <v>74</v>
      </c>
      <c r="Q74" s="31">
        <v>3397738</v>
      </c>
      <c r="R74" s="46">
        <f>+Q74/4</f>
        <v>849434.5</v>
      </c>
    </row>
    <row r="75" spans="1:18">
      <c r="A75" s="6" t="s">
        <v>75</v>
      </c>
      <c r="B75" s="6">
        <v>0</v>
      </c>
      <c r="C75" s="7">
        <v>0</v>
      </c>
      <c r="D75" s="8">
        <f>B75+C75</f>
        <v>0</v>
      </c>
      <c r="E75" s="19">
        <f>(B75*0.31*0.1)+(C75*0.48*0.2)</f>
        <v>0</v>
      </c>
      <c r="F75" s="29">
        <f>(B75*0.31*2500*0.93)+(B75*0.69*1250*0.93)+(C75*0.48*2500*0.83)+(C75*0.52*1250*0.83)+E75*2500</f>
        <v>0</v>
      </c>
      <c r="G75" s="30">
        <f>((B75*0.31*0.1)*10750*0.93)+((C75*0.48*0.2)*10750*0.83)</f>
        <v>0</v>
      </c>
      <c r="H75" s="23">
        <v>0</v>
      </c>
      <c r="I75" s="23">
        <v>0</v>
      </c>
      <c r="J75" s="9">
        <v>0</v>
      </c>
      <c r="K75" s="28">
        <f>(H75*0.1)+(I75*0.4*0.1)</f>
        <v>0</v>
      </c>
      <c r="L75" s="29">
        <f>(H75*1.1*1500)+(I75*1000)+(I75*(0.4*0.1))</f>
        <v>0</v>
      </c>
      <c r="M75" s="30">
        <f>K75*9250</f>
        <v>0</v>
      </c>
      <c r="N75" s="34">
        <f>F75+G75+L75+M75</f>
        <v>0</v>
      </c>
      <c r="O75" s="34">
        <f>+F75+L75</f>
        <v>0</v>
      </c>
      <c r="P75" s="6" t="s">
        <v>75</v>
      </c>
      <c r="Q75" s="31">
        <v>8588</v>
      </c>
      <c r="R75" s="46">
        <f>+Q75/4</f>
        <v>2147</v>
      </c>
    </row>
    <row r="76" spans="1:18">
      <c r="A76" s="6" t="s">
        <v>76</v>
      </c>
      <c r="B76" s="6">
        <v>0</v>
      </c>
      <c r="C76" s="7">
        <v>630</v>
      </c>
      <c r="D76" s="8">
        <f>B76+C76</f>
        <v>630</v>
      </c>
      <c r="E76" s="19">
        <f>(B76*0.31*0.1)+(C76*0.48*0.2)</f>
        <v>60.48</v>
      </c>
      <c r="F76" s="29">
        <f>(B76*0.31*2500*0.93)+(B76*0.69*1250*0.93)+(C76*0.48*2500*0.83)+(C76*0.52*1250*0.83)+E76*2500</f>
        <v>1118565</v>
      </c>
      <c r="G76" s="30">
        <f>((B76*0.31*0.1)*10750*0.93)+((C76*0.48*0.2)*10750*0.83)</f>
        <v>539632.79999999993</v>
      </c>
      <c r="H76" s="23">
        <v>150</v>
      </c>
      <c r="I76" s="23">
        <v>15</v>
      </c>
      <c r="J76" s="9">
        <v>165</v>
      </c>
      <c r="K76" s="28">
        <f>(H76*0.1)+(I76*0.4*0.1)</f>
        <v>15.6</v>
      </c>
      <c r="L76" s="29">
        <f>(H76*1.1*1500)+(I76*1000)+(I76*(0.4*0.1))</f>
        <v>262500.6</v>
      </c>
      <c r="M76" s="30">
        <f>K76*9250</f>
        <v>144300</v>
      </c>
      <c r="N76" s="34">
        <f>F76+G76+L76+M76</f>
        <v>2064998.4</v>
      </c>
      <c r="O76" s="34">
        <f>+F76+L76</f>
        <v>1381065.6</v>
      </c>
      <c r="P76" s="6" t="s">
        <v>76</v>
      </c>
      <c r="Q76" s="31">
        <v>1171141</v>
      </c>
      <c r="R76" s="46">
        <f>+Q76/4</f>
        <v>292785.25</v>
      </c>
    </row>
    <row r="77" spans="1:18">
      <c r="A77" s="6" t="s">
        <v>77</v>
      </c>
      <c r="B77" s="6">
        <v>0</v>
      </c>
      <c r="C77" s="10">
        <v>6355</v>
      </c>
      <c r="D77" s="8">
        <f>B77+C77</f>
        <v>6355</v>
      </c>
      <c r="E77" s="19">
        <f>(B77*0.31*0.1)+(C77*0.48*0.2)</f>
        <v>610.08</v>
      </c>
      <c r="F77" s="29">
        <f>(B77*0.31*2500*0.93)+(B77*0.69*1250*0.93)+(C77*0.48*2500*0.83)+(C77*0.52*1250*0.83)+E77*2500</f>
        <v>11283302.5</v>
      </c>
      <c r="G77" s="30">
        <f>((B77*0.31*0.1)*10750*0.93)+((C77*0.48*0.2)*10750*0.83)</f>
        <v>5443438.8</v>
      </c>
      <c r="H77" s="23">
        <v>70</v>
      </c>
      <c r="I77" s="23">
        <v>0</v>
      </c>
      <c r="J77" s="9">
        <v>70</v>
      </c>
      <c r="K77" s="28">
        <f>(H77*0.1)+(I77*0.4*0.1)</f>
        <v>7</v>
      </c>
      <c r="L77" s="29">
        <f>(H77*1.1*1500)+(I77*1000)+(I77*(0.4*0.1))</f>
        <v>115500</v>
      </c>
      <c r="M77" s="30">
        <f>K77*9250</f>
        <v>64750</v>
      </c>
      <c r="N77" s="34">
        <f>F77+G77+L77+M77</f>
        <v>16906991.3</v>
      </c>
      <c r="O77" s="34">
        <f>+F77+L77</f>
        <v>11398802.5</v>
      </c>
      <c r="P77" s="6" t="s">
        <v>77</v>
      </c>
      <c r="Q77" s="31">
        <v>2045500</v>
      </c>
      <c r="R77" s="46">
        <f>+Q77/4</f>
        <v>511375</v>
      </c>
    </row>
    <row r="78" spans="1:18">
      <c r="A78" s="6" t="s">
        <v>78</v>
      </c>
      <c r="B78" s="6">
        <v>0</v>
      </c>
      <c r="C78" s="7">
        <v>0</v>
      </c>
      <c r="D78" s="8">
        <f>B78+C78</f>
        <v>0</v>
      </c>
      <c r="E78" s="19">
        <f>(B78*0.31*0.1)+(C78*0.48*0.2)</f>
        <v>0</v>
      </c>
      <c r="F78" s="29">
        <f>(B78*0.31*2500*0.93)+(B78*0.69*1250*0.93)+(C78*0.48*2500*0.83)+(C78*0.52*1250*0.83)+E78*2500</f>
        <v>0</v>
      </c>
      <c r="G78" s="30">
        <f>((B78*0.31*0.1)*10750*0.93)+((C78*0.48*0.2)*10750*0.83)</f>
        <v>0</v>
      </c>
      <c r="H78" s="23">
        <v>0</v>
      </c>
      <c r="I78" s="23">
        <v>0</v>
      </c>
      <c r="J78" s="9">
        <v>0</v>
      </c>
      <c r="K78" s="28">
        <f>(H78*0.1)+(I78*0.4*0.1)</f>
        <v>0</v>
      </c>
      <c r="L78" s="29">
        <f>(H78*1.1*1500)+(I78*1000)+(I78*(0.4*0.1))</f>
        <v>0</v>
      </c>
      <c r="M78" s="30">
        <f>K78*9250</f>
        <v>0</v>
      </c>
      <c r="N78" s="34">
        <f>F78+G78+L78+M78</f>
        <v>0</v>
      </c>
      <c r="O78" s="34">
        <f>+F78+L78</f>
        <v>0</v>
      </c>
      <c r="P78" s="6" t="s">
        <v>78</v>
      </c>
      <c r="Q78" s="31">
        <v>19393014</v>
      </c>
      <c r="R78" s="46">
        <f>+Q78/4</f>
        <v>4848253.5</v>
      </c>
    </row>
    <row r="79" spans="1:18">
      <c r="A79" s="6" t="s">
        <v>79</v>
      </c>
      <c r="B79" s="11">
        <v>1170</v>
      </c>
      <c r="C79" s="7">
        <v>0</v>
      </c>
      <c r="D79" s="8">
        <f>B79+C79</f>
        <v>1170</v>
      </c>
      <c r="E79" s="19">
        <f>(B79*0.31*0.1)+(C79*0.48*0.2)</f>
        <v>36.27</v>
      </c>
      <c r="F79" s="29">
        <f>(B79*0.31*2500*0.93)+(B79*0.69*1250*0.93)+(C79*0.48*2500*0.83)+(C79*0.52*1250*0.83)+E79*2500</f>
        <v>1872438.75</v>
      </c>
      <c r="G79" s="30">
        <f>((B79*0.31*0.1)*10750*0.93)+((C79*0.48*0.2)*10750*0.83)</f>
        <v>362609.32500000007</v>
      </c>
      <c r="H79" s="23">
        <v>0</v>
      </c>
      <c r="I79" s="23">
        <v>0</v>
      </c>
      <c r="J79" s="9">
        <v>0</v>
      </c>
      <c r="K79" s="28">
        <f>(H79*0.1)+(I79*0.4*0.1)</f>
        <v>0</v>
      </c>
      <c r="L79" s="29">
        <f>(H79*1.1*1500)+(I79*1000)+(I79*(0.4*0.1))</f>
        <v>0</v>
      </c>
      <c r="M79" s="30">
        <f>K79*9250</f>
        <v>0</v>
      </c>
      <c r="N79" s="34">
        <f>F79+G79+L79+M79</f>
        <v>2235048.075</v>
      </c>
      <c r="O79" s="34">
        <f>+F79+L79</f>
        <v>1872438.75</v>
      </c>
      <c r="P79" s="6" t="s">
        <v>79</v>
      </c>
      <c r="Q79" s="31">
        <v>20654723</v>
      </c>
      <c r="R79" s="46">
        <f>+Q79/4</f>
        <v>5163680.75</v>
      </c>
    </row>
    <row r="80" spans="1:18">
      <c r="A80" s="6" t="s">
        <v>80</v>
      </c>
      <c r="B80" s="6">
        <v>0</v>
      </c>
      <c r="C80" s="7">
        <v>120</v>
      </c>
      <c r="D80" s="8">
        <f>B80+C80</f>
        <v>120</v>
      </c>
      <c r="E80" s="19">
        <f>(B80*0.31*0.1)+(C80*0.48*0.2)</f>
        <v>11.52</v>
      </c>
      <c r="F80" s="29">
        <f>(B80*0.31*2500*0.93)+(B80*0.69*1250*0.93)+(C80*0.48*2500*0.83)+(C80*0.52*1250*0.83)+E80*2500</f>
        <v>213060</v>
      </c>
      <c r="G80" s="30">
        <f>((B80*0.31*0.1)*10750*0.93)+((C80*0.48*0.2)*10750*0.83)</f>
        <v>102787.2</v>
      </c>
      <c r="H80" s="23">
        <v>135</v>
      </c>
      <c r="I80" s="23">
        <v>0</v>
      </c>
      <c r="J80" s="9">
        <v>135</v>
      </c>
      <c r="K80" s="28">
        <f>(H80*0.1)+(I80*0.4*0.1)</f>
        <v>13.5</v>
      </c>
      <c r="L80" s="29">
        <f>(H80*1.1*1500)+(I80*1000)+(I80*(0.4*0.1))</f>
        <v>222750</v>
      </c>
      <c r="M80" s="30">
        <f>K80*9250</f>
        <v>124875</v>
      </c>
      <c r="N80" s="34">
        <f>F80+G80+L80+M80</f>
        <v>663472.2</v>
      </c>
      <c r="O80" s="34">
        <f>+F80+L80</f>
        <v>435810</v>
      </c>
      <c r="P80" s="6" t="s">
        <v>80</v>
      </c>
      <c r="Q80" s="31">
        <v>19018328</v>
      </c>
      <c r="R80" s="46">
        <f>+Q80/4</f>
        <v>4754582</v>
      </c>
    </row>
    <row r="81" spans="1:18">
      <c r="A81" s="6" t="s">
        <v>81</v>
      </c>
      <c r="B81" s="6">
        <v>20</v>
      </c>
      <c r="C81" s="10">
        <v>2475</v>
      </c>
      <c r="D81" s="8">
        <f>B81+C81</f>
        <v>2495</v>
      </c>
      <c r="E81" s="19">
        <f>(B81*0.31*0.1)+(C81*0.48*0.2)</f>
        <v>238.22000000000003</v>
      </c>
      <c r="F81" s="29">
        <f>(B81*0.31*2500*0.93)+(B81*0.69*1250*0.93)+(C81*0.48*2500*0.83)+(C81*0.52*1250*0.83)+E81*2500</f>
        <v>4426370</v>
      </c>
      <c r="G81" s="30">
        <f>((B81*0.31*0.1)*10750*0.93)+((C81*0.48*0.2)*10750*0.83)</f>
        <v>2126184.4500000007</v>
      </c>
      <c r="H81" s="24">
        <v>1245</v>
      </c>
      <c r="I81" s="23">
        <v>670</v>
      </c>
      <c r="J81" s="8">
        <v>1915</v>
      </c>
      <c r="K81" s="28">
        <f>(H81*0.1)+(I81*0.4*0.1)</f>
        <v>151.3</v>
      </c>
      <c r="L81" s="29">
        <f>(H81*1.1*1500)+(I81*1000)+(I81*(0.4*0.1))</f>
        <v>2724276.8</v>
      </c>
      <c r="M81" s="30">
        <f>K81*9250</f>
        <v>1399525</v>
      </c>
      <c r="N81" s="34">
        <f>F81+G81+L81+M81</f>
        <v>10676356.25</v>
      </c>
      <c r="O81" s="34">
        <f>+F81+L81</f>
        <v>7150646.8</v>
      </c>
      <c r="P81" s="6" t="s">
        <v>81</v>
      </c>
      <c r="Q81" s="31">
        <v>7082146</v>
      </c>
      <c r="R81" s="46">
        <f>+Q81/4</f>
        <v>1770536.5</v>
      </c>
    </row>
    <row r="82" spans="1:18">
      <c r="A82" s="6" t="s">
        <v>82</v>
      </c>
      <c r="B82" s="11">
        <v>3455</v>
      </c>
      <c r="C82" s="10">
        <v>4505</v>
      </c>
      <c r="D82" s="8">
        <f>B82+C82</f>
        <v>7960</v>
      </c>
      <c r="E82" s="19">
        <f>(B82*0.31*0.1)+(C82*0.48*0.2)</f>
        <v>539.585</v>
      </c>
      <c r="F82" s="29">
        <f>(B82*0.31*2500*0.93)+(B82*0.69*1250*0.93)+(C82*0.48*2500*0.83)+(C82*0.52*1250*0.83)+E82*2500</f>
        <v>13527923.125</v>
      </c>
      <c r="G82" s="30">
        <f>((B82*0.31*0.1)*10750*0.93)+((C82*0.48*0.2)*10750*0.83)</f>
        <v>4929585.0375</v>
      </c>
      <c r="H82" s="23">
        <v>645</v>
      </c>
      <c r="I82" s="23">
        <v>0</v>
      </c>
      <c r="J82" s="9">
        <v>645</v>
      </c>
      <c r="K82" s="28">
        <f>(H82*0.1)+(I82*0.4*0.1)</f>
        <v>64.5</v>
      </c>
      <c r="L82" s="29">
        <f>(H82*1.1*1500)+(I82*1000)+(I82*(0.4*0.1))</f>
        <v>1064250.0000000002</v>
      </c>
      <c r="M82" s="30">
        <f>K82*9250</f>
        <v>596625</v>
      </c>
      <c r="N82" s="34">
        <f>F82+G82+L82+M82</f>
        <v>20118383.1625</v>
      </c>
      <c r="O82" s="34">
        <f>+F82+L82</f>
        <v>14592173.125</v>
      </c>
      <c r="P82" s="6" t="s">
        <v>82</v>
      </c>
      <c r="Q82" s="31">
        <v>72758092</v>
      </c>
      <c r="R82" s="46">
        <f>+Q82/4</f>
        <v>18189523</v>
      </c>
    </row>
    <row r="83" spans="1:18">
      <c r="A83" s="6" t="s">
        <v>83</v>
      </c>
      <c r="B83" s="6">
        <v>0</v>
      </c>
      <c r="C83" s="10">
        <v>3635</v>
      </c>
      <c r="D83" s="8">
        <f>B83+C83</f>
        <v>3635</v>
      </c>
      <c r="E83" s="19">
        <f>(B83*0.31*0.1)+(C83*0.48*0.2)</f>
        <v>348.96000000000004</v>
      </c>
      <c r="F83" s="29">
        <f>(B83*0.31*2500*0.93)+(B83*0.69*1250*0.93)+(C83*0.48*2500*0.83)+(C83*0.52*1250*0.83)+E83*2500</f>
        <v>6453942.5</v>
      </c>
      <c r="G83" s="30">
        <f>((B83*0.31*0.1)*10750*0.93)+((C83*0.48*0.2)*10750*0.83)</f>
        <v>3113595.6</v>
      </c>
      <c r="H83" s="23">
        <v>345</v>
      </c>
      <c r="I83" s="23">
        <v>120</v>
      </c>
      <c r="J83" s="9">
        <v>465</v>
      </c>
      <c r="K83" s="28">
        <f>(H83*0.1)+(I83*0.4*0.1)</f>
        <v>39.3</v>
      </c>
      <c r="L83" s="29">
        <f>(H83*1.1*1500)+(I83*1000)+(I83*(0.4*0.1))</f>
        <v>689254.80000000016</v>
      </c>
      <c r="M83" s="30">
        <f>K83*9250</f>
        <v>363525</v>
      </c>
      <c r="N83" s="34">
        <f>F83+G83+L83+M83</f>
        <v>10620317.9</v>
      </c>
      <c r="O83" s="34">
        <f>+F83+L83</f>
        <v>7143197.3</v>
      </c>
      <c r="P83" s="6" t="s">
        <v>83</v>
      </c>
      <c r="Q83" s="31">
        <v>4560418</v>
      </c>
      <c r="R83" s="46">
        <f>+Q83/4</f>
        <v>1140104.5</v>
      </c>
    </row>
    <row r="84" spans="1:18">
      <c r="A84" s="6" t="s">
        <v>84</v>
      </c>
      <c r="B84" s="11">
        <v>2905</v>
      </c>
      <c r="C84" s="10">
        <v>2045</v>
      </c>
      <c r="D84" s="8">
        <f>B84+C84</f>
        <v>4950</v>
      </c>
      <c r="E84" s="19">
        <f>(B84*0.31*0.1)+(C84*0.48*0.2)</f>
        <v>286.375</v>
      </c>
      <c r="F84" s="29">
        <f>(B84*0.31*2500*0.93)+(B84*0.69*1250*0.93)+(C84*0.48*2500*0.83)+(C84*0.52*1250*0.83)+E84*2500</f>
        <v>8279986.875</v>
      </c>
      <c r="G84" s="30">
        <f>((B84*0.31*0.1)*10750*0.93)+((C84*0.48*0.2)*10750*0.83)</f>
        <v>2651990.0625</v>
      </c>
      <c r="H84" s="23">
        <v>195</v>
      </c>
      <c r="I84" s="23">
        <v>0</v>
      </c>
      <c r="J84" s="9">
        <v>195</v>
      </c>
      <c r="K84" s="28">
        <f>(H84*0.1)+(I84*0.4*0.1)</f>
        <v>19.5</v>
      </c>
      <c r="L84" s="29">
        <f>(H84*1.1*1500)+(I84*1000)+(I84*(0.4*0.1))</f>
        <v>321750.00000000006</v>
      </c>
      <c r="M84" s="30">
        <f>K84*9250</f>
        <v>180375</v>
      </c>
      <c r="N84" s="34">
        <f>F84+G84+L84+M84</f>
        <v>11434101.9375</v>
      </c>
      <c r="O84" s="34">
        <f>+F84+L84</f>
        <v>8601736.875</v>
      </c>
      <c r="P84" s="6" t="s">
        <v>84</v>
      </c>
      <c r="Q84" s="31">
        <v>36046046</v>
      </c>
      <c r="R84" s="46">
        <f>+Q84/4</f>
        <v>9011511.5</v>
      </c>
    </row>
    <row r="85" spans="1:18">
      <c r="A85" s="6" t="s">
        <v>85</v>
      </c>
      <c r="B85" s="6">
        <v>0</v>
      </c>
      <c r="C85" s="7">
        <v>240</v>
      </c>
      <c r="D85" s="8">
        <f>B85+C85</f>
        <v>240</v>
      </c>
      <c r="E85" s="19">
        <f>(B85*0.31*0.1)+(C85*0.48*0.2)</f>
        <v>23.04</v>
      </c>
      <c r="F85" s="29">
        <f>(B85*0.31*2500*0.93)+(B85*0.69*1250*0.93)+(C85*0.48*2500*0.83)+(C85*0.52*1250*0.83)+E85*2500</f>
        <v>426120</v>
      </c>
      <c r="G85" s="30">
        <f>((B85*0.31*0.1)*10750*0.93)+((C85*0.48*0.2)*10750*0.83)</f>
        <v>205574.4</v>
      </c>
      <c r="H85" s="23">
        <v>430</v>
      </c>
      <c r="I85" s="23">
        <v>230</v>
      </c>
      <c r="J85" s="9">
        <v>660</v>
      </c>
      <c r="K85" s="28">
        <f>(H85*0.1)+(I85*0.4*0.1)</f>
        <v>52.2</v>
      </c>
      <c r="L85" s="29">
        <f>(H85*1.1*1500)+(I85*1000)+(I85*(0.4*0.1))</f>
        <v>939509.20000000007</v>
      </c>
      <c r="M85" s="30">
        <f>K85*9250</f>
        <v>482850</v>
      </c>
      <c r="N85" s="34">
        <f>F85+G85+L85+M85</f>
        <v>2054053.6</v>
      </c>
      <c r="O85" s="34">
        <f>+F85+L85</f>
        <v>1365629.2000000002</v>
      </c>
      <c r="P85" s="6" t="s">
        <v>85</v>
      </c>
      <c r="Q85" s="31">
        <v>205795</v>
      </c>
      <c r="R85" s="46">
        <f>+Q85/4</f>
        <v>51448.75</v>
      </c>
    </row>
    <row r="86" spans="1:18">
      <c r="A86" s="6" t="s">
        <v>86</v>
      </c>
      <c r="B86" s="6">
        <v>0</v>
      </c>
      <c r="C86" s="10">
        <v>2175</v>
      </c>
      <c r="D86" s="8">
        <f>B86+C86</f>
        <v>2175</v>
      </c>
      <c r="E86" s="19">
        <f>(B86*0.31*0.1)+(C86*0.48*0.2)</f>
        <v>208.8</v>
      </c>
      <c r="F86" s="29">
        <f>(B86*0.31*2500*0.93)+(B86*0.69*1250*0.93)+(C86*0.48*2500*0.83)+(C86*0.52*1250*0.83)+E86*2500</f>
        <v>3861712.5</v>
      </c>
      <c r="G86" s="30">
        <f>((B86*0.31*0.1)*10750*0.93)+((C86*0.48*0.2)*10750*0.83)</f>
        <v>1863018</v>
      </c>
      <c r="H86" s="23">
        <v>250</v>
      </c>
      <c r="I86" s="23">
        <v>260</v>
      </c>
      <c r="J86" s="9">
        <v>510</v>
      </c>
      <c r="K86" s="28">
        <f>(H86*0.1)+(I86*0.4*0.1)</f>
        <v>35.4</v>
      </c>
      <c r="L86" s="29">
        <f>(H86*1.1*1500)+(I86*1000)+(I86*(0.4*0.1))</f>
        <v>672510.4</v>
      </c>
      <c r="M86" s="30">
        <f>K86*9250</f>
        <v>327450</v>
      </c>
      <c r="N86" s="34">
        <f>F86+G86+L86+M86</f>
        <v>6724690.9</v>
      </c>
      <c r="O86" s="34">
        <f>+F86+L86</f>
        <v>4534222.9</v>
      </c>
      <c r="P86" s="6" t="s">
        <v>86</v>
      </c>
      <c r="Q86" s="31">
        <v>709132</v>
      </c>
      <c r="R86" s="46">
        <f>+Q86/4</f>
        <v>177283</v>
      </c>
    </row>
    <row r="87" spans="1:18">
      <c r="A87" s="6" t="s">
        <v>87</v>
      </c>
      <c r="B87" s="6">
        <v>0</v>
      </c>
      <c r="C87" s="10">
        <v>4395</v>
      </c>
      <c r="D87" s="8">
        <f>B87+C87</f>
        <v>4395</v>
      </c>
      <c r="E87" s="19">
        <f>(B87*0.31*0.1)+(C87*0.48*0.2)</f>
        <v>421.92</v>
      </c>
      <c r="F87" s="29">
        <f>(B87*0.31*2500*0.93)+(B87*0.69*1250*0.93)+(C87*0.48*2500*0.83)+(C87*0.52*1250*0.83)+E87*2500</f>
        <v>7803322.5</v>
      </c>
      <c r="G87" s="30">
        <f>((B87*0.31*0.1)*10750*0.93)+((C87*0.48*0.2)*10750*0.83)</f>
        <v>3764581.1999999997</v>
      </c>
      <c r="H87" s="23">
        <v>260</v>
      </c>
      <c r="I87" s="23">
        <v>325</v>
      </c>
      <c r="J87" s="9">
        <v>585</v>
      </c>
      <c r="K87" s="28">
        <f>(H87*0.1)+(I87*0.4*0.1)</f>
        <v>39</v>
      </c>
      <c r="L87" s="29">
        <f>(H87*1.1*1500)+(I87*1000)+(I87*(0.4*0.1))</f>
        <v>754013</v>
      </c>
      <c r="M87" s="30">
        <f>K87*9250</f>
        <v>360750</v>
      </c>
      <c r="N87" s="34">
        <f>F87+G87+L87+M87</f>
        <v>12682666.7</v>
      </c>
      <c r="O87" s="34">
        <f>+F87+L87</f>
        <v>8557335.5</v>
      </c>
      <c r="P87" s="6" t="s">
        <v>87</v>
      </c>
      <c r="Q87" s="31">
        <v>7163590</v>
      </c>
      <c r="R87" s="46">
        <f>+Q87/4</f>
        <v>1790897.5</v>
      </c>
    </row>
    <row r="88" spans="1:18">
      <c r="A88" s="6" t="s">
        <v>88</v>
      </c>
      <c r="B88" s="6">
        <v>0</v>
      </c>
      <c r="C88" s="7">
        <v>0</v>
      </c>
      <c r="D88" s="8">
        <f>B88+C88</f>
        <v>0</v>
      </c>
      <c r="E88" s="19">
        <f>(B88*0.31*0.1)+(C88*0.48*0.2)</f>
        <v>0</v>
      </c>
      <c r="F88" s="29">
        <f>(B88*0.31*2500*0.93)+(B88*0.69*1250*0.93)+(C88*0.48*2500*0.83)+(C88*0.52*1250*0.83)+E88*2500</f>
        <v>0</v>
      </c>
      <c r="G88" s="30">
        <f>((B88*0.31*0.1)*10750*0.93)+((C88*0.48*0.2)*10750*0.83)</f>
        <v>0</v>
      </c>
      <c r="H88" s="23">
        <v>0</v>
      </c>
      <c r="I88" s="23">
        <v>0</v>
      </c>
      <c r="J88" s="9">
        <v>0</v>
      </c>
      <c r="K88" s="28">
        <f>(H88*0.1)+(I88*0.4*0.1)</f>
        <v>0</v>
      </c>
      <c r="L88" s="29">
        <f>(H88*1.1*1500)+(I88*1000)+(I88*(0.4*0.1))</f>
        <v>0</v>
      </c>
      <c r="M88" s="30">
        <f>K88*9250</f>
        <v>0</v>
      </c>
      <c r="N88" s="34">
        <f>F88+G88+L88+M88</f>
        <v>0</v>
      </c>
      <c r="O88" s="34">
        <f>+F88+L88</f>
        <v>0</v>
      </c>
      <c r="P88" s="6" t="s">
        <v>88</v>
      </c>
      <c r="Q88" s="31">
        <v>137136</v>
      </c>
      <c r="R88" s="46">
        <f>+Q88/4</f>
        <v>34284</v>
      </c>
    </row>
    <row r="89" spans="1:18">
      <c r="A89" s="6" t="s">
        <v>89</v>
      </c>
      <c r="B89" s="11">
        <v>2195</v>
      </c>
      <c r="C89" s="10">
        <v>3975</v>
      </c>
      <c r="D89" s="8">
        <f>B89+C89</f>
        <v>6170</v>
      </c>
      <c r="E89" s="19">
        <f>(B89*0.31*0.1)+(C89*0.48*0.2)</f>
        <v>449.64500000000004</v>
      </c>
      <c r="F89" s="29">
        <f>(B89*0.31*2500*0.93)+(B89*0.69*1250*0.93)+(C89*0.48*2500*0.83)+(C89*0.52*1250*0.83)+E89*2500</f>
        <v>10570435.625</v>
      </c>
      <c r="G89" s="30">
        <f>((B89*0.31*0.1)*10750*0.93)+((C89*0.48*0.2)*10750*0.83)</f>
        <v>4085105.8875</v>
      </c>
      <c r="H89" s="23">
        <v>300</v>
      </c>
      <c r="I89" s="23">
        <v>5</v>
      </c>
      <c r="J89" s="9">
        <v>305</v>
      </c>
      <c r="K89" s="28">
        <f>(H89*0.1)+(I89*0.4*0.1)</f>
        <v>30.2</v>
      </c>
      <c r="L89" s="29">
        <f>(H89*1.1*1500)+(I89*1000)+(I89*(0.4*0.1))</f>
        <v>500000.2</v>
      </c>
      <c r="M89" s="30">
        <f>K89*9250</f>
        <v>279350</v>
      </c>
      <c r="N89" s="34">
        <f>F89+G89+L89+M89</f>
        <v>15434891.712499999</v>
      </c>
      <c r="O89" s="34">
        <f>+F89+L89</f>
        <v>11070435.825</v>
      </c>
      <c r="P89" s="6" t="s">
        <v>89</v>
      </c>
      <c r="Q89" s="31">
        <v>52172491</v>
      </c>
      <c r="R89" s="46">
        <f>+Q89/4</f>
        <v>13043122.75</v>
      </c>
    </row>
    <row r="90" spans="1:18">
      <c r="A90" s="6" t="s">
        <v>90</v>
      </c>
      <c r="B90" s="6">
        <v>0</v>
      </c>
      <c r="C90" s="7">
        <v>155</v>
      </c>
      <c r="D90" s="8">
        <f>B90+C90</f>
        <v>155</v>
      </c>
      <c r="E90" s="19">
        <f>(B90*0.31*0.1)+(C90*0.48*0.2)</f>
        <v>14.879999999999999</v>
      </c>
      <c r="F90" s="29">
        <f>(B90*0.31*2500*0.93)+(B90*0.69*1250*0.93)+(C90*0.48*2500*0.83)+(C90*0.52*1250*0.83)+E90*2500</f>
        <v>275202.5</v>
      </c>
      <c r="G90" s="30">
        <f>((B90*0.31*0.1)*10750*0.93)+((C90*0.48*0.2)*10750*0.83)</f>
        <v>132766.8</v>
      </c>
      <c r="H90" s="23">
        <v>190</v>
      </c>
      <c r="I90" s="23">
        <v>475</v>
      </c>
      <c r="J90" s="9">
        <v>665</v>
      </c>
      <c r="K90" s="28">
        <f>(H90*0.1)+(I90*0.4*0.1)</f>
        <v>38</v>
      </c>
      <c r="L90" s="29">
        <f>(H90*1.1*1500)+(I90*1000)+(I90*(0.4*0.1))</f>
        <v>788519</v>
      </c>
      <c r="M90" s="30">
        <f>K90*9250</f>
        <v>351500</v>
      </c>
      <c r="N90" s="34">
        <f>F90+G90+L90+M90</f>
        <v>1547988.3</v>
      </c>
      <c r="O90" s="34">
        <f>+F90+L90</f>
        <v>1063721.5</v>
      </c>
      <c r="P90" s="6" t="s">
        <v>90</v>
      </c>
      <c r="Q90" s="31">
        <v>4912001</v>
      </c>
      <c r="R90" s="46">
        <f>+Q90/4</f>
        <v>1228000.25</v>
      </c>
    </row>
    <row r="91" spans="1:18">
      <c r="A91" s="6" t="s">
        <v>91</v>
      </c>
      <c r="B91" s="6">
        <v>0</v>
      </c>
      <c r="C91" s="10">
        <v>3320</v>
      </c>
      <c r="D91" s="8">
        <f>B91+C91</f>
        <v>3320</v>
      </c>
      <c r="E91" s="19">
        <f>(B91*0.31*0.1)+(C91*0.48*0.2)</f>
        <v>318.72</v>
      </c>
      <c r="F91" s="29">
        <f>(B91*0.31*2500*0.93)+(B91*0.69*1250*0.93)+(C91*0.48*2500*0.83)+(C91*0.52*1250*0.83)+E91*2500</f>
        <v>5894660</v>
      </c>
      <c r="G91" s="30">
        <f>((B91*0.31*0.1)*10750*0.93)+((C91*0.48*0.2)*10750*0.83)</f>
        <v>2843779.2</v>
      </c>
      <c r="H91" s="23">
        <v>0</v>
      </c>
      <c r="I91" s="23">
        <v>0</v>
      </c>
      <c r="J91" s="9">
        <v>0</v>
      </c>
      <c r="K91" s="28">
        <f>(H91*0.1)+(I91*0.4*0.1)</f>
        <v>0</v>
      </c>
      <c r="L91" s="29">
        <f>(H91*1.1*1500)+(I91*1000)+(I91*(0.4*0.1))</f>
        <v>0</v>
      </c>
      <c r="M91" s="30">
        <f>K91*9250</f>
        <v>0</v>
      </c>
      <c r="N91" s="34">
        <f>F91+G91+L91+M91</f>
        <v>8738439.2</v>
      </c>
      <c r="O91" s="34">
        <f>+F91+L91</f>
        <v>5894660</v>
      </c>
      <c r="P91" s="6" t="s">
        <v>91</v>
      </c>
      <c r="Q91" s="31">
        <v>9370642</v>
      </c>
      <c r="R91" s="46">
        <f>+Q91/4</f>
        <v>2342660.5</v>
      </c>
    </row>
    <row r="92" spans="1:18">
      <c r="A92" s="6" t="s">
        <v>92</v>
      </c>
      <c r="B92" s="6">
        <v>0</v>
      </c>
      <c r="C92" s="10">
        <v>2645</v>
      </c>
      <c r="D92" s="8">
        <f>B92+C92</f>
        <v>2645</v>
      </c>
      <c r="E92" s="19">
        <f>(B92*0.31*0.1)+(C92*0.48*0.2)</f>
        <v>253.92</v>
      </c>
      <c r="F92" s="29">
        <f>(B92*0.31*2500*0.93)+(B92*0.69*1250*0.93)+(C92*0.48*2500*0.83)+(C92*0.52*1250*0.83)+E92*2500</f>
        <v>4696197.5</v>
      </c>
      <c r="G92" s="30">
        <f>((B92*0.31*0.1)*10750*0.93)+((C92*0.48*0.2)*10750*0.83)</f>
        <v>2265601.1999999997</v>
      </c>
      <c r="H92" s="23">
        <v>380</v>
      </c>
      <c r="I92" s="23">
        <v>340</v>
      </c>
      <c r="J92" s="9">
        <v>720</v>
      </c>
      <c r="K92" s="28">
        <f>(H92*0.1)+(I92*0.4*0.1)</f>
        <v>51.6</v>
      </c>
      <c r="L92" s="29">
        <f>(H92*1.1*1500)+(I92*1000)+(I92*(0.4*0.1))</f>
        <v>967013.60000000009</v>
      </c>
      <c r="M92" s="30">
        <f>K92*9250</f>
        <v>477300</v>
      </c>
      <c r="N92" s="34">
        <f>F92+G92+L92+M92</f>
        <v>8406112.2999999989</v>
      </c>
      <c r="O92" s="34">
        <f>+F92+L92</f>
        <v>5663211.1</v>
      </c>
      <c r="P92" s="6" t="s">
        <v>92</v>
      </c>
      <c r="Q92" s="31">
        <v>5327245</v>
      </c>
      <c r="R92" s="46">
        <f>+Q92/4</f>
        <v>1331811.25</v>
      </c>
    </row>
    <row r="93" spans="1:18">
      <c r="A93" s="6" t="s">
        <v>93</v>
      </c>
      <c r="B93" s="11">
        <v>1485</v>
      </c>
      <c r="C93" s="10">
        <v>1025</v>
      </c>
      <c r="D93" s="8">
        <f>B93+C93</f>
        <v>2510</v>
      </c>
      <c r="E93" s="19">
        <f>(B93*0.31*0.1)+(C93*0.48*0.2)</f>
        <v>144.435</v>
      </c>
      <c r="F93" s="29">
        <f>(B93*0.31*2500*0.93)+(B93*0.69*1250*0.93)+(C93*0.48*2500*0.83)+(C93*0.52*1250*0.83)+E93*2500</f>
        <v>4196444.375</v>
      </c>
      <c r="G93" s="30">
        <f>((B93*0.31*0.1)*10750*0.93)+((C93*0.48*0.2)*10750*0.83)</f>
        <v>1338208.9125</v>
      </c>
      <c r="H93" s="23">
        <v>375</v>
      </c>
      <c r="I93" s="23">
        <v>0</v>
      </c>
      <c r="J93" s="9">
        <v>375</v>
      </c>
      <c r="K93" s="28">
        <f>(H93*0.1)+(I93*0.4*0.1)</f>
        <v>37.5</v>
      </c>
      <c r="L93" s="29">
        <f>(H93*1.1*1500)+(I93*1000)+(I93*(0.4*0.1))</f>
        <v>618750.00000000012</v>
      </c>
      <c r="M93" s="30">
        <f>K93*9250</f>
        <v>346875</v>
      </c>
      <c r="N93" s="34">
        <f>F93+G93+L93+M93</f>
        <v>6500278.2875</v>
      </c>
      <c r="O93" s="34">
        <f>+F93+L93</f>
        <v>4815194.375</v>
      </c>
      <c r="P93" s="6" t="s">
        <v>93</v>
      </c>
      <c r="Q93" s="31">
        <v>151832913</v>
      </c>
      <c r="R93" s="46">
        <f>+Q93/4</f>
        <v>37958228.25</v>
      </c>
    </row>
    <row r="94" spans="1:18">
      <c r="A94" s="6" t="s">
        <v>94</v>
      </c>
      <c r="B94" s="6">
        <v>0</v>
      </c>
      <c r="C94" s="7">
        <v>0</v>
      </c>
      <c r="D94" s="8">
        <f>B94+C94</f>
        <v>0</v>
      </c>
      <c r="E94" s="19">
        <f>(B94*0.31*0.1)+(C94*0.48*0.2)</f>
        <v>0</v>
      </c>
      <c r="F94" s="29">
        <f>(B94*0.31*2500*0.93)+(B94*0.69*1250*0.93)+(C94*0.48*2500*0.83)+(C94*0.52*1250*0.83)+E94*2500</f>
        <v>0</v>
      </c>
      <c r="G94" s="30">
        <f>((B94*0.31*0.1)*10750*0.93)+((C94*0.48*0.2)*10750*0.83)</f>
        <v>0</v>
      </c>
      <c r="H94" s="23">
        <v>0</v>
      </c>
      <c r="I94" s="23">
        <v>0</v>
      </c>
      <c r="J94" s="9">
        <v>0</v>
      </c>
      <c r="K94" s="28">
        <f>(H94*0.1)+(I94*0.4*0.1)</f>
        <v>0</v>
      </c>
      <c r="L94" s="29">
        <f>(H94*1.1*1500)+(I94*1000)+(I94*(0.4*0.1))</f>
        <v>0</v>
      </c>
      <c r="M94" s="30">
        <f>K94*9250</f>
        <v>0</v>
      </c>
      <c r="N94" s="34">
        <f>F94+G94+L94+M94</f>
        <v>0</v>
      </c>
      <c r="O94" s="34">
        <f>+F94+L94</f>
        <v>0</v>
      </c>
      <c r="P94" s="6" t="s">
        <v>94</v>
      </c>
      <c r="Q94" s="31">
        <v>0</v>
      </c>
      <c r="R94" s="46">
        <f>+Q94/4</f>
        <v>0</v>
      </c>
    </row>
    <row r="95" spans="1:18">
      <c r="A95" s="6" t="s">
        <v>95</v>
      </c>
      <c r="B95" s="6">
        <v>960</v>
      </c>
      <c r="C95" s="10">
        <v>4990</v>
      </c>
      <c r="D95" s="8">
        <f>B95+C95</f>
        <v>5950</v>
      </c>
      <c r="E95" s="19">
        <f>(B95*0.31*0.1)+(C95*0.48*0.2)</f>
        <v>508.79999999999995</v>
      </c>
      <c r="F95" s="29">
        <f>(B95*0.31*2500*0.93)+(B95*0.69*1250*0.93)+(C95*0.48*2500*0.83)+(C95*0.52*1250*0.83)+E95*2500</f>
        <v>10396105</v>
      </c>
      <c r="G95" s="30">
        <f>((B95*0.31*0.1)*10750*0.93)+((C95*0.48*0.2)*10750*0.83)</f>
        <v>4571760</v>
      </c>
      <c r="H95" s="23">
        <v>460</v>
      </c>
      <c r="I95" s="23">
        <v>425</v>
      </c>
      <c r="J95" s="9">
        <v>885</v>
      </c>
      <c r="K95" s="28">
        <f>(H95*0.1)+(I95*0.4*0.1)</f>
        <v>63</v>
      </c>
      <c r="L95" s="29">
        <f>(H95*1.1*1500)+(I95*1000)+(I95*(0.4*0.1))</f>
        <v>1184017</v>
      </c>
      <c r="M95" s="30">
        <f>K95*9250</f>
        <v>582750</v>
      </c>
      <c r="N95" s="34">
        <f>F95+G95+L95+M95</f>
        <v>16734632</v>
      </c>
      <c r="O95" s="34">
        <f>+F95+L95</f>
        <v>11580122</v>
      </c>
      <c r="P95" s="6" t="s">
        <v>95</v>
      </c>
      <c r="Q95" s="31">
        <v>8832542</v>
      </c>
      <c r="R95" s="46">
        <f>+Q95/4</f>
        <v>2208135.5</v>
      </c>
    </row>
    <row r="96" spans="1:18">
      <c r="A96" s="6" t="s">
        <v>96</v>
      </c>
      <c r="B96" s="6">
        <v>0</v>
      </c>
      <c r="C96" s="10">
        <v>2065</v>
      </c>
      <c r="D96" s="8">
        <f>B96+C96</f>
        <v>2065</v>
      </c>
      <c r="E96" s="19">
        <f>(B96*0.31*0.1)+(C96*0.48*0.2)</f>
        <v>198.24</v>
      </c>
      <c r="F96" s="29">
        <f>(B96*0.31*2500*0.93)+(B96*0.69*1250*0.93)+(C96*0.48*2500*0.83)+(C96*0.52*1250*0.83)+E96*2500</f>
        <v>3666407.5</v>
      </c>
      <c r="G96" s="30">
        <f>((B96*0.31*0.1)*10750*0.93)+((C96*0.48*0.2)*10750*0.83)</f>
        <v>1768796.4</v>
      </c>
      <c r="H96" s="23">
        <v>180</v>
      </c>
      <c r="I96" s="23">
        <v>145</v>
      </c>
      <c r="J96" s="9">
        <v>320</v>
      </c>
      <c r="K96" s="28">
        <f>(H96*0.1)+(I96*0.4*0.1)</f>
        <v>23.8</v>
      </c>
      <c r="L96" s="29">
        <f>(H96*1.1*1500)+(I96*1000)+(I96*(0.4*0.1))</f>
        <v>442005.80000000005</v>
      </c>
      <c r="M96" s="30">
        <f>K96*9250</f>
        <v>220150</v>
      </c>
      <c r="N96" s="34">
        <f>F96+G96+L96+M96</f>
        <v>6097359.7</v>
      </c>
      <c r="O96" s="34">
        <f>+F96+L96</f>
        <v>4108413.3</v>
      </c>
      <c r="P96" s="6" t="s">
        <v>96</v>
      </c>
      <c r="Q96" s="31">
        <v>6247839</v>
      </c>
      <c r="R96" s="46">
        <f>+Q96/4</f>
        <v>1561959.75</v>
      </c>
    </row>
    <row r="97" spans="1:18">
      <c r="A97" s="6" t="s">
        <v>97</v>
      </c>
      <c r="B97" s="11">
        <v>3255</v>
      </c>
      <c r="C97" s="7">
        <v>415</v>
      </c>
      <c r="D97" s="8">
        <f>B97+C97</f>
        <v>3670</v>
      </c>
      <c r="E97" s="19">
        <f>(B97*0.31*0.1)+(C97*0.48*0.2)</f>
        <v>140.745</v>
      </c>
      <c r="F97" s="29">
        <f>(B97*0.31*2500*0.93)+(B97*0.69*1250*0.93)+(C97*0.48*2500*0.83)+(C97*0.52*1250*0.83)+E97*2500</f>
        <v>5946053.125</v>
      </c>
      <c r="G97" s="30">
        <f>((B97*0.31*0.1)*10750*0.93)+((C97*0.48*0.2)*10750*0.83)</f>
        <v>1364270.1375000002</v>
      </c>
      <c r="H97" s="23">
        <v>0</v>
      </c>
      <c r="I97" s="23">
        <v>0</v>
      </c>
      <c r="J97" s="9">
        <v>0</v>
      </c>
      <c r="K97" s="28">
        <f>(H97*0.1)+(I97*0.4*0.1)</f>
        <v>0</v>
      </c>
      <c r="L97" s="29">
        <f>(H97*1.1*1500)+(I97*1000)+(I97*(0.4*0.1))</f>
        <v>0</v>
      </c>
      <c r="M97" s="30">
        <f>K97*9250</f>
        <v>0</v>
      </c>
      <c r="N97" s="34">
        <f>F97+G97+L97+M97</f>
        <v>7310323.2625</v>
      </c>
      <c r="O97" s="34">
        <f>+F97+L97</f>
        <v>5946053.125</v>
      </c>
      <c r="P97" s="6" t="s">
        <v>97</v>
      </c>
      <c r="Q97" s="31">
        <v>34000185</v>
      </c>
      <c r="R97" s="46">
        <f>+Q97/4</f>
        <v>8500046.25</v>
      </c>
    </row>
    <row r="98" spans="1:18">
      <c r="A98" s="6" t="s">
        <v>98</v>
      </c>
      <c r="B98" s="6">
        <v>0</v>
      </c>
      <c r="C98" s="7">
        <v>0</v>
      </c>
      <c r="D98" s="8">
        <f>B98+C98</f>
        <v>0</v>
      </c>
      <c r="E98" s="19">
        <f>(B98*0.31*0.1)+(C98*0.48*0.2)</f>
        <v>0</v>
      </c>
      <c r="F98" s="29">
        <f>(B98*0.31*2500*0.93)+(B98*0.69*1250*0.93)+(C98*0.48*2500*0.83)+(C98*0.52*1250*0.83)+E98*2500</f>
        <v>0</v>
      </c>
      <c r="G98" s="30">
        <f>((B98*0.31*0.1)*10750*0.93)+((C98*0.48*0.2)*10750*0.83)</f>
        <v>0</v>
      </c>
      <c r="H98" s="23">
        <v>0</v>
      </c>
      <c r="I98" s="23">
        <v>0</v>
      </c>
      <c r="J98" s="9">
        <v>0</v>
      </c>
      <c r="K98" s="28">
        <f>(H98*0.1)+(I98*0.4*0.1)</f>
        <v>0</v>
      </c>
      <c r="L98" s="29">
        <f>(H98*1.1*1500)+(I98*1000)+(I98*(0.4*0.1))</f>
        <v>0</v>
      </c>
      <c r="M98" s="30">
        <f>K98*9250</f>
        <v>0</v>
      </c>
      <c r="N98" s="34">
        <f>F98+G98+L98+M98</f>
        <v>0</v>
      </c>
      <c r="O98" s="34">
        <f>+F98+L98</f>
        <v>0</v>
      </c>
      <c r="P98" s="6" t="s">
        <v>98</v>
      </c>
      <c r="Q98" s="31">
        <v>0</v>
      </c>
      <c r="R98" s="46">
        <f>+Q98/4</f>
        <v>0</v>
      </c>
    </row>
    <row r="99" spans="1:18">
      <c r="A99" s="6" t="s">
        <v>99</v>
      </c>
      <c r="B99" s="6">
        <v>0</v>
      </c>
      <c r="C99" s="10">
        <v>1590</v>
      </c>
      <c r="D99" s="8">
        <f>B99+C99</f>
        <v>1590</v>
      </c>
      <c r="E99" s="19">
        <f>(B99*0.31*0.1)+(C99*0.48*0.2)</f>
        <v>152.64</v>
      </c>
      <c r="F99" s="29">
        <f>(B99*0.31*2500*0.93)+(B99*0.69*1250*0.93)+(C99*0.48*2500*0.83)+(C99*0.52*1250*0.83)+E99*2500</f>
        <v>2823045</v>
      </c>
      <c r="G99" s="30">
        <f>((B99*0.31*0.1)*10750*0.93)+((C99*0.48*0.2)*10750*0.83)</f>
        <v>1361930.3999999997</v>
      </c>
      <c r="H99" s="23">
        <v>500</v>
      </c>
      <c r="I99" s="23">
        <v>215</v>
      </c>
      <c r="J99" s="9">
        <v>715</v>
      </c>
      <c r="K99" s="28">
        <f>(H99*0.1)+(I99*0.4*0.1)</f>
        <v>58.6</v>
      </c>
      <c r="L99" s="29">
        <f>(H99*1.1*1500)+(I99*1000)+(I99*(0.4*0.1))</f>
        <v>1040008.6</v>
      </c>
      <c r="M99" s="30">
        <f>K99*9250</f>
        <v>542050</v>
      </c>
      <c r="N99" s="34">
        <f>F99+G99+L99+M99</f>
        <v>5767033.9999999991</v>
      </c>
      <c r="O99" s="34">
        <f>+F99+L99</f>
        <v>3863053.6</v>
      </c>
      <c r="P99" s="6" t="s">
        <v>99</v>
      </c>
      <c r="Q99" s="31">
        <v>18822358</v>
      </c>
      <c r="R99" s="46">
        <f>+Q99/4</f>
        <v>4705589.5</v>
      </c>
    </row>
    <row r="100" spans="1:18">
      <c r="A100" s="6" t="s">
        <v>100</v>
      </c>
      <c r="B100" s="6">
        <v>0</v>
      </c>
      <c r="C100" s="7">
        <v>440</v>
      </c>
      <c r="D100" s="8">
        <f>B100+C100</f>
        <v>440</v>
      </c>
      <c r="E100" s="19">
        <f>(B100*0.31*0.1)+(C100*0.48*0.2)</f>
        <v>42.24</v>
      </c>
      <c r="F100" s="29">
        <f>(B100*0.31*2500*0.93)+(B100*0.69*1250*0.93)+(C100*0.48*2500*0.83)+(C100*0.52*1250*0.83)+E100*2500</f>
        <v>781220</v>
      </c>
      <c r="G100" s="30">
        <f>((B100*0.31*0.1)*10750*0.93)+((C100*0.48*0.2)*10750*0.83)</f>
        <v>376886.39999999997</v>
      </c>
      <c r="H100" s="23">
        <v>310</v>
      </c>
      <c r="I100" s="23">
        <v>360</v>
      </c>
      <c r="J100" s="9">
        <v>670</v>
      </c>
      <c r="K100" s="28">
        <f>(H100*0.1)+(I100*0.4*0.1)</f>
        <v>45.4</v>
      </c>
      <c r="L100" s="29">
        <f>(H100*1.1*1500)+(I100*1000)+(I100*(0.4*0.1))</f>
        <v>871514.4</v>
      </c>
      <c r="M100" s="30">
        <f>K100*9250</f>
        <v>419950</v>
      </c>
      <c r="N100" s="34">
        <f>F100+G100+L100+M100</f>
        <v>2449570.8</v>
      </c>
      <c r="O100" s="34">
        <f>+F100+L100</f>
        <v>1652734.4</v>
      </c>
      <c r="P100" s="6" t="s">
        <v>100</v>
      </c>
      <c r="Q100" s="31">
        <v>3780571</v>
      </c>
      <c r="R100" s="46">
        <f>+Q100/4</f>
        <v>945142.75</v>
      </c>
    </row>
    <row r="101" spans="1:18">
      <c r="A101" s="6" t="s">
        <v>101</v>
      </c>
      <c r="B101" s="6">
        <v>0</v>
      </c>
      <c r="C101" s="7">
        <v>0</v>
      </c>
      <c r="D101" s="8">
        <f>B101+C101</f>
        <v>0</v>
      </c>
      <c r="E101" s="19">
        <f>(B101*0.31*0.1)+(C101*0.48*0.2)</f>
        <v>0</v>
      </c>
      <c r="F101" s="29">
        <f>(B101*0.31*2500*0.93)+(B101*0.69*1250*0.93)+(C101*0.48*2500*0.83)+(C101*0.52*1250*0.83)+E101*2500</f>
        <v>0</v>
      </c>
      <c r="G101" s="30">
        <f>((B101*0.31*0.1)*10750*0.93)+((C101*0.48*0.2)*10750*0.83)</f>
        <v>0</v>
      </c>
      <c r="H101" s="23">
        <v>0</v>
      </c>
      <c r="I101" s="23">
        <v>0</v>
      </c>
      <c r="J101" s="9">
        <v>0</v>
      </c>
      <c r="K101" s="28">
        <f>(H101*0.1)+(I101*0.4*0.1)</f>
        <v>0</v>
      </c>
      <c r="L101" s="29">
        <f>(H101*1.1*1500)+(I101*1000)+(I101*(0.4*0.1))</f>
        <v>0</v>
      </c>
      <c r="M101" s="30">
        <f>K101*9250</f>
        <v>0</v>
      </c>
      <c r="N101" s="34">
        <f>F101+G101+L101+M101</f>
        <v>0</v>
      </c>
      <c r="O101" s="34">
        <f>+F101+L101</f>
        <v>0</v>
      </c>
      <c r="P101" s="6" t="s">
        <v>101</v>
      </c>
      <c r="Q101" s="31">
        <v>65521</v>
      </c>
      <c r="R101" s="46">
        <f>+Q101/4</f>
        <v>16380.25</v>
      </c>
    </row>
    <row r="102" spans="1:18">
      <c r="A102" s="6" t="s">
        <v>102</v>
      </c>
      <c r="B102" s="6">
        <v>0</v>
      </c>
      <c r="C102" s="7">
        <v>0</v>
      </c>
      <c r="D102" s="8">
        <f>B102+C102</f>
        <v>0</v>
      </c>
      <c r="E102" s="19">
        <f>(B102*0.31*0.1)+(C102*0.48*0.2)</f>
        <v>0</v>
      </c>
      <c r="F102" s="29">
        <f>(B102*0.31*2500*0.93)+(B102*0.69*1250*0.93)+(C102*0.48*2500*0.83)+(C102*0.52*1250*0.83)+E102*2500</f>
        <v>0</v>
      </c>
      <c r="G102" s="30">
        <f>((B102*0.31*0.1)*10750*0.93)+((C102*0.48*0.2)*10750*0.83)</f>
        <v>0</v>
      </c>
      <c r="H102" s="23">
        <v>0</v>
      </c>
      <c r="I102" s="23">
        <v>0</v>
      </c>
      <c r="J102" s="9">
        <v>0</v>
      </c>
      <c r="K102" s="28">
        <f>(H102*0.1)+(I102*0.4*0.1)</f>
        <v>0</v>
      </c>
      <c r="L102" s="29">
        <f>(H102*1.1*1500)+(I102*1000)+(I102*(0.4*0.1))</f>
        <v>0</v>
      </c>
      <c r="M102" s="30">
        <f>K102*9250</f>
        <v>0</v>
      </c>
      <c r="N102" s="34">
        <f>F102+G102+L102+M102</f>
        <v>0</v>
      </c>
      <c r="O102" s="34">
        <f>+F102+L102</f>
        <v>0</v>
      </c>
      <c r="P102" s="6" t="s">
        <v>102</v>
      </c>
      <c r="Q102" s="31">
        <v>342005</v>
      </c>
      <c r="R102" s="46">
        <f>+Q102/4</f>
        <v>85501.25</v>
      </c>
    </row>
    <row r="103" spans="1:18">
      <c r="A103" s="6" t="s">
        <v>103</v>
      </c>
      <c r="B103" s="6">
        <v>0</v>
      </c>
      <c r="C103" s="7">
        <v>0</v>
      </c>
      <c r="D103" s="8">
        <f>B103+C103</f>
        <v>0</v>
      </c>
      <c r="E103" s="19">
        <f>(B103*0.31*0.1)+(C103*0.48*0.2)</f>
        <v>0</v>
      </c>
      <c r="F103" s="29">
        <f>(B103*0.31*2500*0.93)+(B103*0.69*1250*0.93)+(C103*0.48*2500*0.83)+(C103*0.52*1250*0.83)+E103*2500</f>
        <v>0</v>
      </c>
      <c r="G103" s="30">
        <f>((B103*0.31*0.1)*10750*0.93)+((C103*0.48*0.2)*10750*0.83)</f>
        <v>0</v>
      </c>
      <c r="H103" s="23">
        <v>0</v>
      </c>
      <c r="I103" s="23">
        <v>0</v>
      </c>
      <c r="J103" s="9">
        <v>0</v>
      </c>
      <c r="K103" s="28">
        <f>(H103*0.1)+(I103*0.4*0.1)</f>
        <v>0</v>
      </c>
      <c r="L103" s="29">
        <f>(H103*1.1*1500)+(I103*1000)+(I103*(0.4*0.1))</f>
        <v>0</v>
      </c>
      <c r="M103" s="30">
        <f>K103*9250</f>
        <v>0</v>
      </c>
      <c r="N103" s="34">
        <f>F103+G103+L103+M103</f>
        <v>0</v>
      </c>
      <c r="O103" s="34">
        <f>+F103+L103</f>
        <v>0</v>
      </c>
      <c r="P103" s="6" t="s">
        <v>103</v>
      </c>
      <c r="Q103" s="31">
        <v>54658</v>
      </c>
      <c r="R103" s="46">
        <f>+Q103/4</f>
        <v>13664.5</v>
      </c>
    </row>
    <row r="104" spans="1:18">
      <c r="A104" s="6" t="s">
        <v>104</v>
      </c>
      <c r="B104" s="6">
        <v>0</v>
      </c>
      <c r="C104" s="7">
        <v>0</v>
      </c>
      <c r="D104" s="8">
        <f>B104+C104</f>
        <v>0</v>
      </c>
      <c r="E104" s="19">
        <f>(B104*0.31*0.1)+(C104*0.48*0.2)</f>
        <v>0</v>
      </c>
      <c r="F104" s="29">
        <f>(B104*0.31*2500*0.93)+(B104*0.69*1250*0.93)+(C104*0.48*2500*0.83)+(C104*0.52*1250*0.83)+E104*2500</f>
        <v>0</v>
      </c>
      <c r="G104" s="30">
        <f>((B104*0.31*0.1)*10750*0.93)+((C104*0.48*0.2)*10750*0.83)</f>
        <v>0</v>
      </c>
      <c r="H104" s="23">
        <v>0</v>
      </c>
      <c r="I104" s="23">
        <v>0</v>
      </c>
      <c r="J104" s="9">
        <v>0</v>
      </c>
      <c r="K104" s="28">
        <f>(H104*0.1)+(I104*0.4*0.1)</f>
        <v>0</v>
      </c>
      <c r="L104" s="29">
        <f>(H104*1.1*1500)+(I104*1000)+(I104*(0.4*0.1))</f>
        <v>0</v>
      </c>
      <c r="M104" s="30">
        <f>K104*9250</f>
        <v>0</v>
      </c>
      <c r="N104" s="34">
        <f>F104+G104+L104+M104</f>
        <v>0</v>
      </c>
      <c r="O104" s="34">
        <f>+F104+L104</f>
        <v>0</v>
      </c>
      <c r="P104" s="6" t="s">
        <v>104</v>
      </c>
      <c r="Q104" s="31">
        <v>2438756</v>
      </c>
      <c r="R104" s="46">
        <f>+Q104/4</f>
        <v>609689</v>
      </c>
    </row>
    <row r="105" spans="1:18">
      <c r="A105" s="6" t="s">
        <v>105</v>
      </c>
      <c r="B105" s="6">
        <v>0</v>
      </c>
      <c r="C105" s="7">
        <v>0</v>
      </c>
      <c r="D105" s="8">
        <f>B105+C105</f>
        <v>0</v>
      </c>
      <c r="E105" s="19">
        <f>(B105*0.31*0.1)+(C105*0.48*0.2)</f>
        <v>0</v>
      </c>
      <c r="F105" s="29">
        <f>(B105*0.31*2500*0.93)+(B105*0.69*1250*0.93)+(C105*0.48*2500*0.83)+(C105*0.52*1250*0.83)+E105*2500</f>
        <v>0</v>
      </c>
      <c r="G105" s="30">
        <f>((B105*0.31*0.1)*10750*0.93)+((C105*0.48*0.2)*10750*0.83)</f>
        <v>0</v>
      </c>
      <c r="H105" s="23">
        <v>0</v>
      </c>
      <c r="I105" s="23">
        <v>0</v>
      </c>
      <c r="J105" s="9">
        <v>0</v>
      </c>
      <c r="K105" s="28">
        <f>(H105*0.1)+(I105*0.4*0.1)</f>
        <v>0</v>
      </c>
      <c r="L105" s="29">
        <f>(H105*1.1*1500)+(I105*1000)+(I105*(0.4*0.1))</f>
        <v>0</v>
      </c>
      <c r="M105" s="30">
        <f>K105*9250</f>
        <v>0</v>
      </c>
      <c r="N105" s="34">
        <f>F105+G105+L105+M105</f>
        <v>0</v>
      </c>
      <c r="O105" s="34">
        <f>+F105+L105</f>
        <v>0</v>
      </c>
      <c r="P105" s="6" t="s">
        <v>105</v>
      </c>
      <c r="Q105" s="31">
        <v>460270</v>
      </c>
      <c r="R105" s="46">
        <f>+Q105/4</f>
        <v>115067.5</v>
      </c>
    </row>
    <row r="106" spans="1:18">
      <c r="A106" s="6" t="s">
        <v>106</v>
      </c>
      <c r="B106" s="6">
        <v>0</v>
      </c>
      <c r="C106" s="7">
        <v>0</v>
      </c>
      <c r="D106" s="8">
        <f>B106+C106</f>
        <v>0</v>
      </c>
      <c r="E106" s="19">
        <f>(B106*0.31*0.1)+(C106*0.48*0.2)</f>
        <v>0</v>
      </c>
      <c r="F106" s="29">
        <f>(B106*0.31*2500*0.93)+(B106*0.69*1250*0.93)+(C106*0.48*2500*0.83)+(C106*0.52*1250*0.83)+E106*2500</f>
        <v>0</v>
      </c>
      <c r="G106" s="30">
        <f>((B106*0.31*0.1)*10750*0.93)+((C106*0.48*0.2)*10750*0.83)</f>
        <v>0</v>
      </c>
      <c r="H106" s="23">
        <v>0</v>
      </c>
      <c r="I106" s="23">
        <v>0</v>
      </c>
      <c r="J106" s="9">
        <v>0</v>
      </c>
      <c r="K106" s="28">
        <f>(H106*0.1)+(I106*0.4*0.1)</f>
        <v>0</v>
      </c>
      <c r="L106" s="29">
        <f>(H106*1.1*1500)+(I106*1000)+(I106*(0.4*0.1))</f>
        <v>0</v>
      </c>
      <c r="M106" s="30">
        <f>K106*9250</f>
        <v>0</v>
      </c>
      <c r="N106" s="34">
        <f>F106+G106+L106+M106</f>
        <v>0</v>
      </c>
      <c r="O106" s="34">
        <f>+F106+L106</f>
        <v>0</v>
      </c>
      <c r="P106" s="6" t="s">
        <v>106</v>
      </c>
      <c r="Q106" s="31">
        <v>699227</v>
      </c>
      <c r="R106" s="46">
        <f>+Q106/4</f>
        <v>174806.75</v>
      </c>
    </row>
    <row r="107" spans="1:18">
      <c r="A107" s="6" t="s">
        <v>107</v>
      </c>
      <c r="B107" s="6">
        <v>0</v>
      </c>
      <c r="C107" s="7">
        <v>0</v>
      </c>
      <c r="D107" s="8">
        <f>B107+C107</f>
        <v>0</v>
      </c>
      <c r="E107" s="19">
        <f>(B107*0.31*0.1)+(C107*0.48*0.2)</f>
        <v>0</v>
      </c>
      <c r="F107" s="29">
        <f>(B107*0.31*2500*0.93)+(B107*0.69*1250*0.93)+(C107*0.48*2500*0.83)+(C107*0.52*1250*0.83)+E107*2500</f>
        <v>0</v>
      </c>
      <c r="G107" s="30">
        <f>((B107*0.31*0.1)*10750*0.93)+((C107*0.48*0.2)*10750*0.83)</f>
        <v>0</v>
      </c>
      <c r="H107" s="23">
        <v>0</v>
      </c>
      <c r="I107" s="23">
        <v>0</v>
      </c>
      <c r="J107" s="9">
        <v>0</v>
      </c>
      <c r="K107" s="28">
        <f>(H107*0.1)+(I107*0.4*0.1)</f>
        <v>0</v>
      </c>
      <c r="L107" s="29">
        <f>(H107*1.1*1500)+(I107*1000)+(I107*(0.4*0.1))</f>
        <v>0</v>
      </c>
      <c r="M107" s="30">
        <f>K107*9250</f>
        <v>0</v>
      </c>
      <c r="N107" s="34">
        <f>F107+G107+L107+M107</f>
        <v>0</v>
      </c>
      <c r="O107" s="34">
        <f>+F107+L107</f>
        <v>0</v>
      </c>
      <c r="P107" s="6" t="s">
        <v>107</v>
      </c>
      <c r="Q107" s="31">
        <v>13581396</v>
      </c>
      <c r="R107" s="46">
        <f>+Q107/4</f>
        <v>3395349</v>
      </c>
    </row>
    <row r="108" spans="1:18">
      <c r="A108" s="6" t="s">
        <v>108</v>
      </c>
      <c r="B108" s="6">
        <v>0</v>
      </c>
      <c r="C108" s="7">
        <v>0</v>
      </c>
      <c r="D108" s="8">
        <f>B108+C108</f>
        <v>0</v>
      </c>
      <c r="E108" s="19">
        <f>(B108*0.31*0.1)+(C108*0.48*0.2)</f>
        <v>0</v>
      </c>
      <c r="F108" s="29">
        <f>(B108*0.31*2500*0.93)+(B108*0.69*1250*0.93)+(C108*0.48*2500*0.83)+(C108*0.52*1250*0.83)+E108*2500</f>
        <v>0</v>
      </c>
      <c r="G108" s="30">
        <f>((B108*0.31*0.1)*10750*0.93)+((C108*0.48*0.2)*10750*0.83)</f>
        <v>0</v>
      </c>
      <c r="H108" s="23">
        <v>0</v>
      </c>
      <c r="I108" s="23">
        <v>0</v>
      </c>
      <c r="J108" s="9">
        <v>0</v>
      </c>
      <c r="K108" s="28">
        <f>(H108*0.1)+(I108*0.4*0.1)</f>
        <v>0</v>
      </c>
      <c r="L108" s="29">
        <f>(H108*1.1*1500)+(I108*1000)+(I108*(0.4*0.1))</f>
        <v>0</v>
      </c>
      <c r="M108" s="30">
        <f>K108*9250</f>
        <v>0</v>
      </c>
      <c r="N108" s="34">
        <f>F108+G108+L108+M108</f>
        <v>0</v>
      </c>
      <c r="O108" s="34">
        <f>+F108+L108</f>
        <v>0</v>
      </c>
      <c r="P108" s="6" t="s">
        <v>108</v>
      </c>
      <c r="Q108" s="31">
        <v>315576</v>
      </c>
      <c r="R108" s="46">
        <f>+Q108/4</f>
        <v>78894</v>
      </c>
    </row>
    <row r="109" spans="1:18">
      <c r="A109" s="6" t="s">
        <v>109</v>
      </c>
      <c r="B109" s="6">
        <v>0</v>
      </c>
      <c r="C109" s="7">
        <v>0</v>
      </c>
      <c r="D109" s="8">
        <f>B109+C109</f>
        <v>0</v>
      </c>
      <c r="E109" s="19">
        <f>(B109*0.31*0.1)+(C109*0.48*0.2)</f>
        <v>0</v>
      </c>
      <c r="F109" s="29">
        <f>(B109*0.31*2500*0.93)+(B109*0.69*1250*0.93)+(C109*0.48*2500*0.83)+(C109*0.52*1250*0.83)+E109*2500</f>
        <v>0</v>
      </c>
      <c r="G109" s="30">
        <f>((B109*0.31*0.1)*10750*0.93)+((C109*0.48*0.2)*10750*0.83)</f>
        <v>0</v>
      </c>
      <c r="H109" s="23">
        <v>0</v>
      </c>
      <c r="I109" s="23">
        <v>0</v>
      </c>
      <c r="J109" s="9">
        <v>0</v>
      </c>
      <c r="K109" s="28">
        <f>(H109*0.1)+(I109*0.4*0.1)</f>
        <v>0</v>
      </c>
      <c r="L109" s="29">
        <f>(H109*1.1*1500)+(I109*1000)+(I109*(0.4*0.1))</f>
        <v>0</v>
      </c>
      <c r="M109" s="30">
        <f>K109*9250</f>
        <v>0</v>
      </c>
      <c r="N109" s="34">
        <f>F109+G109+L109+M109</f>
        <v>0</v>
      </c>
      <c r="O109" s="34">
        <f>+F109+L109</f>
        <v>0</v>
      </c>
      <c r="P109" s="6" t="s">
        <v>109</v>
      </c>
      <c r="Q109" s="31">
        <v>4767075</v>
      </c>
      <c r="R109" s="46">
        <f>+Q109/4</f>
        <v>1191768.75</v>
      </c>
    </row>
    <row r="110" spans="1:18">
      <c r="A110" s="6" t="s">
        <v>110</v>
      </c>
      <c r="B110" s="11">
        <v>1390</v>
      </c>
      <c r="C110" s="10">
        <v>3105</v>
      </c>
      <c r="D110" s="8">
        <f>B110+C110</f>
        <v>4495</v>
      </c>
      <c r="E110" s="19">
        <f>(B110*0.31*0.1)+(C110*0.48*0.2)</f>
        <v>341.16999999999996</v>
      </c>
      <c r="F110" s="29">
        <f>(B110*0.31*2500*0.93)+(B110*0.69*1250*0.93)+(C110*0.48*2500*0.83)+(C110*0.52*1250*0.83)+E110*2500</f>
        <v>7737448.75</v>
      </c>
      <c r="G110" s="30">
        <f>((B110*0.31*0.1)*10750*0.93)+((C110*0.48*0.2)*10750*0.83)</f>
        <v>3090411.0749999997</v>
      </c>
      <c r="H110" s="23">
        <v>0</v>
      </c>
      <c r="I110" s="23">
        <v>0</v>
      </c>
      <c r="J110" s="9">
        <v>0</v>
      </c>
      <c r="K110" s="28">
        <f>(H110*0.1)+(I110*0.4*0.1)</f>
        <v>0</v>
      </c>
      <c r="L110" s="29">
        <f>(H110*1.1*1500)+(I110*1000)+(I110*(0.4*0.1))</f>
        <v>0</v>
      </c>
      <c r="M110" s="30">
        <f>K110*9250</f>
        <v>0</v>
      </c>
      <c r="N110" s="34">
        <f>F110+G110+L110+M110</f>
        <v>10827859.825</v>
      </c>
      <c r="O110" s="34">
        <f>+F110+L110</f>
        <v>7737448.75</v>
      </c>
      <c r="P110" s="6" t="s">
        <v>110</v>
      </c>
      <c r="Q110" s="31">
        <v>2757986</v>
      </c>
      <c r="R110" s="46">
        <f>+Q110/4</f>
        <v>689496.5</v>
      </c>
    </row>
    <row r="111" spans="1:18">
      <c r="A111" s="6" t="s">
        <v>111</v>
      </c>
      <c r="B111" s="6">
        <v>0</v>
      </c>
      <c r="C111" s="7">
        <v>500</v>
      </c>
      <c r="D111" s="8">
        <f>B111+C111</f>
        <v>500</v>
      </c>
      <c r="E111" s="19">
        <f>(B111*0.31*0.1)+(C111*0.48*0.2)</f>
        <v>48</v>
      </c>
      <c r="F111" s="29">
        <f>(B111*0.31*2500*0.93)+(B111*0.69*1250*0.93)+(C111*0.48*2500*0.83)+(C111*0.52*1250*0.83)+E111*2500</f>
        <v>887750</v>
      </c>
      <c r="G111" s="30">
        <f>((B111*0.31*0.1)*10750*0.93)+((C111*0.48*0.2)*10750*0.83)</f>
        <v>428280</v>
      </c>
      <c r="H111" s="23">
        <v>930</v>
      </c>
      <c r="I111" s="23">
        <v>380</v>
      </c>
      <c r="J111" s="8">
        <v>1310</v>
      </c>
      <c r="K111" s="28">
        <f>(H111*0.1)+(I111*0.4*0.1)</f>
        <v>108.2</v>
      </c>
      <c r="L111" s="29">
        <f>(H111*1.1*1500)+(I111*1000)+(I111*(0.4*0.1))</f>
        <v>1914515.2000000002</v>
      </c>
      <c r="M111" s="30">
        <f>K111*9250</f>
        <v>1000850</v>
      </c>
      <c r="N111" s="34">
        <f>F111+G111+L111+M111</f>
        <v>4231395.2</v>
      </c>
      <c r="O111" s="34">
        <f>+F111+L111</f>
        <v>2802265.2</v>
      </c>
      <c r="P111" s="6" t="s">
        <v>111</v>
      </c>
      <c r="Q111" s="31">
        <v>507056</v>
      </c>
      <c r="R111" s="46">
        <f>+Q111/4</f>
        <v>126764</v>
      </c>
    </row>
    <row r="112" spans="1:18">
      <c r="A112" s="6" t="s">
        <v>112</v>
      </c>
      <c r="B112" s="6">
        <v>0</v>
      </c>
      <c r="C112" s="10">
        <v>5550</v>
      </c>
      <c r="D112" s="8">
        <f>B112+C112</f>
        <v>5550</v>
      </c>
      <c r="E112" s="19">
        <f>(B112*0.31*0.1)+(C112*0.48*0.2)</f>
        <v>532.80000000000007</v>
      </c>
      <c r="F112" s="29">
        <f>(B112*0.31*2500*0.93)+(B112*0.69*1250*0.93)+(C112*0.48*2500*0.83)+(C112*0.52*1250*0.83)+E112*2500</f>
        <v>9854025</v>
      </c>
      <c r="G112" s="30">
        <f>((B112*0.31*0.1)*10750*0.93)+((C112*0.48*0.2)*10750*0.83)</f>
        <v>4753908.0000000009</v>
      </c>
      <c r="H112" s="23">
        <v>0</v>
      </c>
      <c r="I112" s="23">
        <v>0</v>
      </c>
      <c r="J112" s="9">
        <v>0</v>
      </c>
      <c r="K112" s="28">
        <f>(H112*0.1)+(I112*0.4*0.1)</f>
        <v>0</v>
      </c>
      <c r="L112" s="29">
        <f>(H112*1.1*1500)+(I112*1000)+(I112*(0.4*0.1))</f>
        <v>0</v>
      </c>
      <c r="M112" s="30">
        <f>K112*9250</f>
        <v>0</v>
      </c>
      <c r="N112" s="34">
        <f>F112+G112+L112+M112</f>
        <v>14607933</v>
      </c>
      <c r="O112" s="34">
        <f>+F112+L112</f>
        <v>9854025</v>
      </c>
      <c r="P112" s="6" t="s">
        <v>112</v>
      </c>
      <c r="Q112" s="31">
        <v>4234197</v>
      </c>
      <c r="R112" s="46">
        <f>+Q112/4</f>
        <v>1058549.25</v>
      </c>
    </row>
    <row r="113" spans="1:18">
      <c r="A113" s="6" t="s">
        <v>113</v>
      </c>
      <c r="B113" s="6">
        <v>0</v>
      </c>
      <c r="C113" s="7">
        <v>0</v>
      </c>
      <c r="D113" s="8">
        <f>B113+C113</f>
        <v>0</v>
      </c>
      <c r="E113" s="19">
        <f>(B113*0.31*0.1)+(C113*0.48*0.2)</f>
        <v>0</v>
      </c>
      <c r="F113" s="29">
        <f>(B113*0.31*2500*0.93)+(B113*0.69*1250*0.93)+(C113*0.48*2500*0.83)+(C113*0.52*1250*0.83)+E113*2500</f>
        <v>0</v>
      </c>
      <c r="G113" s="30">
        <f>((B113*0.31*0.1)*10750*0.93)+((C113*0.48*0.2)*10750*0.83)</f>
        <v>0</v>
      </c>
      <c r="H113" s="23">
        <v>0</v>
      </c>
      <c r="I113" s="23">
        <v>0</v>
      </c>
      <c r="J113" s="9">
        <v>0</v>
      </c>
      <c r="K113" s="28">
        <f>(H113*0.1)+(I113*0.4*0.1)</f>
        <v>0</v>
      </c>
      <c r="L113" s="29">
        <f>(H113*1.1*1500)+(I113*1000)+(I113*(0.4*0.1))</f>
        <v>0</v>
      </c>
      <c r="M113" s="30">
        <f>K113*9250</f>
        <v>0</v>
      </c>
      <c r="N113" s="34">
        <f>F113+G113+L113+M113</f>
        <v>0</v>
      </c>
      <c r="O113" s="34">
        <f>+F113+L113</f>
        <v>0</v>
      </c>
      <c r="P113" s="6" t="s">
        <v>113</v>
      </c>
      <c r="Q113" s="31">
        <v>5919067</v>
      </c>
      <c r="R113" s="46">
        <f>+Q113/4</f>
        <v>1479766.75</v>
      </c>
    </row>
    <row r="114" spans="1:18">
      <c r="A114" s="6" t="s">
        <v>114</v>
      </c>
      <c r="B114" s="6">
        <v>0</v>
      </c>
      <c r="C114" s="10">
        <v>5650</v>
      </c>
      <c r="D114" s="8">
        <f>B114+C114</f>
        <v>5650</v>
      </c>
      <c r="E114" s="19">
        <f>(B114*0.31*0.1)+(C114*0.48*0.2)</f>
        <v>542.4</v>
      </c>
      <c r="F114" s="29">
        <f>(B114*0.31*2500*0.93)+(B114*0.69*1250*0.93)+(C114*0.48*2500*0.83)+(C114*0.52*1250*0.83)+E114*2500</f>
        <v>10031575</v>
      </c>
      <c r="G114" s="30">
        <f>((B114*0.31*0.1)*10750*0.93)+((C114*0.48*0.2)*10750*0.83)</f>
        <v>4839564</v>
      </c>
      <c r="H114" s="24">
        <v>1015</v>
      </c>
      <c r="I114" s="23">
        <v>645</v>
      </c>
      <c r="J114" s="8">
        <v>1660</v>
      </c>
      <c r="K114" s="28">
        <f>(H114*0.1)+(I114*0.4*0.1)</f>
        <v>127.3</v>
      </c>
      <c r="L114" s="29">
        <f>(H114*1.1*1500)+(I114*1000)+(I114*(0.4*0.1))</f>
        <v>2319775.8</v>
      </c>
      <c r="M114" s="30">
        <f>K114*9250</f>
        <v>1177525</v>
      </c>
      <c r="N114" s="34">
        <f>F114+G114+L114+M114</f>
        <v>18368439.8</v>
      </c>
      <c r="O114" s="34">
        <f>+F114+L114</f>
        <v>12351350.8</v>
      </c>
      <c r="P114" s="6" t="s">
        <v>114</v>
      </c>
      <c r="Q114" s="31">
        <v>5128903</v>
      </c>
      <c r="R114" s="46">
        <f>+Q114/4</f>
        <v>1282225.75</v>
      </c>
    </row>
    <row r="115" spans="1:18">
      <c r="A115" s="6" t="s">
        <v>115</v>
      </c>
      <c r="B115" s="11">
        <v>2045</v>
      </c>
      <c r="C115" s="10">
        <v>2795</v>
      </c>
      <c r="D115" s="8">
        <f>B115+C115</f>
        <v>4840</v>
      </c>
      <c r="E115" s="19">
        <f>(B115*0.31*0.1)+(C115*0.48*0.2)</f>
        <v>331.71500000000003</v>
      </c>
      <c r="F115" s="29">
        <f>(B115*0.31*2500*0.93)+(B115*0.69*1250*0.93)+(C115*0.48*2500*0.83)+(C115*0.52*1250*0.83)+E115*2500</f>
        <v>8235289.375</v>
      </c>
      <c r="G115" s="30">
        <f>((B115*0.31*0.1)*10750*0.93)+((C115*0.48*0.2)*10750*0.83)</f>
        <v>3027876.7125</v>
      </c>
      <c r="H115" s="23">
        <v>125</v>
      </c>
      <c r="I115" s="23">
        <v>0</v>
      </c>
      <c r="J115" s="9">
        <v>125</v>
      </c>
      <c r="K115" s="28">
        <f>(H115*0.1)+(I115*0.4*0.1)</f>
        <v>12.5</v>
      </c>
      <c r="L115" s="29">
        <f>(H115*1.1*1500)+(I115*1000)+(I115*(0.4*0.1))</f>
        <v>206250</v>
      </c>
      <c r="M115" s="30">
        <f>K115*9250</f>
        <v>115625</v>
      </c>
      <c r="N115" s="34">
        <f>F115+G115+L115+M115</f>
        <v>11585041.0875</v>
      </c>
      <c r="O115" s="34">
        <f>+F115+L115</f>
        <v>8441539.375</v>
      </c>
      <c r="P115" s="6" t="s">
        <v>115</v>
      </c>
      <c r="Q115" s="31">
        <v>44979820</v>
      </c>
      <c r="R115" s="46">
        <f>+Q115/4</f>
        <v>11244955</v>
      </c>
    </row>
    <row r="116" spans="1:18">
      <c r="A116" s="6" t="s">
        <v>116</v>
      </c>
      <c r="B116" s="6">
        <v>0</v>
      </c>
      <c r="C116" s="7">
        <v>270</v>
      </c>
      <c r="D116" s="8">
        <f>B116+C116</f>
        <v>270</v>
      </c>
      <c r="E116" s="19">
        <f>(B116*0.31*0.1)+(C116*0.48*0.2)</f>
        <v>25.92</v>
      </c>
      <c r="F116" s="29">
        <f>(B116*0.31*2500*0.93)+(B116*0.69*1250*0.93)+(C116*0.48*2500*0.83)+(C116*0.52*1250*0.83)+E116*2500</f>
        <v>479385</v>
      </c>
      <c r="G116" s="30">
        <f>((B116*0.31*0.1)*10750*0.93)+((C116*0.48*0.2)*10750*0.83)</f>
        <v>231271.19999999998</v>
      </c>
      <c r="H116" s="23">
        <v>0</v>
      </c>
      <c r="I116" s="23">
        <v>0</v>
      </c>
      <c r="J116" s="9">
        <v>0</v>
      </c>
      <c r="K116" s="28">
        <f>(H116*0.1)+(I116*0.4*0.1)</f>
        <v>0</v>
      </c>
      <c r="L116" s="29">
        <f>(H116*1.1*1500)+(I116*1000)+(I116*(0.4*0.1))</f>
        <v>0</v>
      </c>
      <c r="M116" s="30">
        <f>K116*9250</f>
        <v>0</v>
      </c>
      <c r="N116" s="34">
        <f>F116+G116+L116+M116</f>
        <v>710656.2</v>
      </c>
      <c r="O116" s="34">
        <f>+F116+L116</f>
        <v>479385</v>
      </c>
      <c r="P116" s="6" t="s">
        <v>116</v>
      </c>
      <c r="Q116" s="31">
        <v>178936</v>
      </c>
      <c r="R116" s="46">
        <f>+Q116/4</f>
        <v>44734</v>
      </c>
    </row>
    <row r="117" spans="1:18">
      <c r="A117" s="6" t="s">
        <v>117</v>
      </c>
      <c r="B117" s="11">
        <v>1605</v>
      </c>
      <c r="C117" s="10">
        <v>2135</v>
      </c>
      <c r="D117" s="8">
        <f>B117+C117</f>
        <v>3740</v>
      </c>
      <c r="E117" s="19">
        <f>(B117*0.31*0.1)+(C117*0.48*0.2)</f>
        <v>254.715</v>
      </c>
      <c r="F117" s="29">
        <f>(B117*0.31*2500*0.93)+(B117*0.69*1250*0.93)+(C117*0.48*2500*0.83)+(C117*0.52*1250*0.83)+E117*2500</f>
        <v>6359294.375</v>
      </c>
      <c r="G117" s="30">
        <f>((B117*0.31*0.1)*10750*0.93)+((C117*0.48*0.2)*10750*0.83)</f>
        <v>2326181.2125</v>
      </c>
      <c r="H117" s="23">
        <v>380</v>
      </c>
      <c r="I117" s="23">
        <v>0</v>
      </c>
      <c r="J117" s="9">
        <v>380</v>
      </c>
      <c r="K117" s="28">
        <f>(H117*0.1)+(I117*0.4*0.1)</f>
        <v>38</v>
      </c>
      <c r="L117" s="29">
        <f>(H117*1.1*1500)+(I117*1000)+(I117*(0.4*0.1))</f>
        <v>627000.00000000012</v>
      </c>
      <c r="M117" s="30">
        <f>K117*9250</f>
        <v>351500</v>
      </c>
      <c r="N117" s="34">
        <f>F117+G117+L117+M117</f>
        <v>9663975.5875</v>
      </c>
      <c r="O117" s="34">
        <f>+F117+L117</f>
        <v>6986294.375</v>
      </c>
      <c r="P117" s="6" t="s">
        <v>117</v>
      </c>
      <c r="Q117" s="31">
        <v>48117560</v>
      </c>
      <c r="R117" s="46">
        <f>+Q117/4</f>
        <v>12029390</v>
      </c>
    </row>
    <row r="118" spans="1:18">
      <c r="A118" s="6" t="s">
        <v>118</v>
      </c>
      <c r="B118" s="6">
        <v>0</v>
      </c>
      <c r="C118" s="10">
        <v>2530</v>
      </c>
      <c r="D118" s="8">
        <f>B118+C118</f>
        <v>2530</v>
      </c>
      <c r="E118" s="19">
        <f>(B118*0.31*0.1)+(C118*0.48*0.2)</f>
        <v>242.88</v>
      </c>
      <c r="F118" s="29">
        <f>(B118*0.31*2500*0.93)+(B118*0.69*1250*0.93)+(C118*0.48*2500*0.83)+(C118*0.52*1250*0.83)+E118*2500</f>
        <v>4492015</v>
      </c>
      <c r="G118" s="30">
        <f>((B118*0.31*0.1)*10750*0.93)+((C118*0.48*0.2)*10750*0.83)</f>
        <v>2167096.8</v>
      </c>
      <c r="H118" s="23">
        <v>210</v>
      </c>
      <c r="I118" s="23">
        <v>80</v>
      </c>
      <c r="J118" s="9">
        <v>290</v>
      </c>
      <c r="K118" s="28">
        <f>(H118*0.1)+(I118*0.4*0.1)</f>
        <v>24.2</v>
      </c>
      <c r="L118" s="29">
        <f>(H118*1.1*1500)+(I118*1000)+(I118*(0.4*0.1))</f>
        <v>426503.20000000007</v>
      </c>
      <c r="M118" s="30">
        <f>K118*9250</f>
        <v>223850</v>
      </c>
      <c r="N118" s="34">
        <f>F118+G118+L118+M118</f>
        <v>7309465</v>
      </c>
      <c r="O118" s="34">
        <f>+F118+L118</f>
        <v>4918518.2</v>
      </c>
      <c r="P118" s="6" t="s">
        <v>118</v>
      </c>
      <c r="Q118" s="31">
        <v>936907</v>
      </c>
      <c r="R118" s="46">
        <f>+Q118/4</f>
        <v>234226.75</v>
      </c>
    </row>
    <row r="119" spans="1:18">
      <c r="A119" s="6" t="s">
        <v>119</v>
      </c>
      <c r="B119" s="6">
        <v>0</v>
      </c>
      <c r="C119" s="7">
        <v>185</v>
      </c>
      <c r="D119" s="8">
        <f>B119+C119</f>
        <v>185</v>
      </c>
      <c r="E119" s="19">
        <f>(B119*0.31*0.1)+(C119*0.48*0.2)</f>
        <v>17.76</v>
      </c>
      <c r="F119" s="29">
        <f>(B119*0.31*2500*0.93)+(B119*0.69*1250*0.93)+(C119*0.48*2500*0.83)+(C119*0.52*1250*0.83)+E119*2500</f>
        <v>328467.5</v>
      </c>
      <c r="G119" s="30">
        <f>((B119*0.31*0.1)*10750*0.93)+((C119*0.48*0.2)*10750*0.83)</f>
        <v>158463.6</v>
      </c>
      <c r="H119" s="23">
        <v>180</v>
      </c>
      <c r="I119" s="23">
        <v>210</v>
      </c>
      <c r="J119" s="9">
        <v>390</v>
      </c>
      <c r="K119" s="28">
        <f>(H119*0.1)+(I119*0.4*0.1)</f>
        <v>26.4</v>
      </c>
      <c r="L119" s="29">
        <f>(H119*1.1*1500)+(I119*1000)+(I119*(0.4*0.1))</f>
        <v>507008.40000000008</v>
      </c>
      <c r="M119" s="30">
        <f>K119*9250</f>
        <v>244200</v>
      </c>
      <c r="N119" s="34">
        <f>F119+G119+L119+M119</f>
        <v>1238139.5</v>
      </c>
      <c r="O119" s="34">
        <f>+F119+L119</f>
        <v>835475.90000000014</v>
      </c>
      <c r="P119" s="6" t="s">
        <v>119</v>
      </c>
      <c r="Q119" s="31">
        <v>2700</v>
      </c>
      <c r="R119" s="46">
        <f>+Q119/4</f>
        <v>675</v>
      </c>
    </row>
    <row r="120" spans="1:18">
      <c r="A120" s="6" t="s">
        <v>120</v>
      </c>
      <c r="B120" s="6">
        <v>0</v>
      </c>
      <c r="C120" s="10">
        <v>1425</v>
      </c>
      <c r="D120" s="8">
        <f>B120+C120</f>
        <v>1425</v>
      </c>
      <c r="E120" s="19">
        <f>(B120*0.31*0.1)+(C120*0.48*0.2)</f>
        <v>136.8</v>
      </c>
      <c r="F120" s="29">
        <f>(B120*0.31*2500*0.93)+(B120*0.69*1250*0.93)+(C120*0.48*2500*0.83)+(C120*0.52*1250*0.83)+E120*2500</f>
        <v>2530087.5</v>
      </c>
      <c r="G120" s="30">
        <f>((B120*0.31*0.1)*10750*0.93)+((C120*0.48*0.2)*10750*0.83)</f>
        <v>1220598.0000000002</v>
      </c>
      <c r="H120" s="23">
        <v>30</v>
      </c>
      <c r="I120" s="23">
        <v>60</v>
      </c>
      <c r="J120" s="9">
        <v>90</v>
      </c>
      <c r="K120" s="28">
        <f>(H120*0.1)+(I120*0.4*0.1)</f>
        <v>5.4</v>
      </c>
      <c r="L120" s="29">
        <f>(H120*1.1*1500)+(I120*1000)+(I120*(0.4*0.1))</f>
        <v>109502.4</v>
      </c>
      <c r="M120" s="30">
        <f>K120*9250</f>
        <v>49950</v>
      </c>
      <c r="N120" s="34">
        <f>F120+G120+L120+M120</f>
        <v>3910137.9</v>
      </c>
      <c r="O120" s="34">
        <f>+F120+L120</f>
        <v>2639589.9</v>
      </c>
      <c r="P120" s="6" t="s">
        <v>120</v>
      </c>
      <c r="Q120" s="31">
        <v>8169</v>
      </c>
      <c r="R120" s="46">
        <f>+Q120/4</f>
        <v>2042.25</v>
      </c>
    </row>
    <row r="121" spans="1:18">
      <c r="A121" s="6" t="s">
        <v>121</v>
      </c>
      <c r="B121" s="6">
        <v>0</v>
      </c>
      <c r="C121" s="10">
        <v>2395</v>
      </c>
      <c r="D121" s="8">
        <f>B121+C121</f>
        <v>2395</v>
      </c>
      <c r="E121" s="19">
        <f>(B121*0.31*0.1)+(C121*0.48*0.2)</f>
        <v>229.92</v>
      </c>
      <c r="F121" s="29">
        <f>(B121*0.31*2500*0.93)+(B121*0.69*1250*0.93)+(C121*0.48*2500*0.83)+(C121*0.52*1250*0.83)+E121*2500</f>
        <v>4252322.5</v>
      </c>
      <c r="G121" s="30">
        <f>((B121*0.31*0.1)*10750*0.93)+((C121*0.48*0.2)*10750*0.83)</f>
        <v>2051461.2</v>
      </c>
      <c r="H121" s="23">
        <v>540</v>
      </c>
      <c r="I121" s="23">
        <v>455</v>
      </c>
      <c r="J121" s="9">
        <v>995</v>
      </c>
      <c r="K121" s="28">
        <f>(H121*0.1)+(I121*0.4*0.1)</f>
        <v>72.2</v>
      </c>
      <c r="L121" s="29">
        <f>(H121*1.1*1500)+(I121*1000)+(I121*(0.4*0.1))</f>
        <v>1346018.2</v>
      </c>
      <c r="M121" s="30">
        <f>K121*9250</f>
        <v>667850</v>
      </c>
      <c r="N121" s="34">
        <f>F121+G121+L121+M121</f>
        <v>8317651.9</v>
      </c>
      <c r="O121" s="34">
        <f>+F121+L121</f>
        <v>5598340.7</v>
      </c>
      <c r="P121" s="6" t="s">
        <v>121</v>
      </c>
      <c r="Q121" s="31">
        <v>1423344</v>
      </c>
      <c r="R121" s="46">
        <f>+Q121/4</f>
        <v>355836</v>
      </c>
    </row>
    <row r="122" spans="1:18">
      <c r="A122" s="6" t="s">
        <v>122</v>
      </c>
      <c r="B122" s="6">
        <v>0</v>
      </c>
      <c r="C122" s="10">
        <v>2745</v>
      </c>
      <c r="D122" s="8">
        <f>B122+C122</f>
        <v>2745</v>
      </c>
      <c r="E122" s="19">
        <f>(B122*0.31*0.1)+(C122*0.48*0.2)</f>
        <v>263.52</v>
      </c>
      <c r="F122" s="29">
        <f>(B122*0.31*2500*0.93)+(B122*0.69*1250*0.93)+(C122*0.48*2500*0.83)+(C122*0.52*1250*0.83)+E122*2500</f>
        <v>4873747.5</v>
      </c>
      <c r="G122" s="30">
        <f>((B122*0.31*0.1)*10750*0.93)+((C122*0.48*0.2)*10750*0.83)</f>
        <v>2351257.1999999997</v>
      </c>
      <c r="H122" s="23">
        <v>0</v>
      </c>
      <c r="I122" s="23">
        <v>0</v>
      </c>
      <c r="J122" s="9">
        <v>0</v>
      </c>
      <c r="K122" s="28">
        <f>(H122*0.1)+(I122*0.4*0.1)</f>
        <v>0</v>
      </c>
      <c r="L122" s="29">
        <f>(H122*1.1*1500)+(I122*1000)+(I122*(0.4*0.1))</f>
        <v>0</v>
      </c>
      <c r="M122" s="30">
        <f>K122*9250</f>
        <v>0</v>
      </c>
      <c r="N122" s="34">
        <f>F122+G122+L122+M122</f>
        <v>7225004.6999999993</v>
      </c>
      <c r="O122" s="34">
        <f>+F122+L122</f>
        <v>4873747.5</v>
      </c>
      <c r="P122" s="6" t="s">
        <v>122</v>
      </c>
      <c r="Q122" s="31">
        <v>15878453</v>
      </c>
      <c r="R122" s="46">
        <f>+Q122/4</f>
        <v>3969613.25</v>
      </c>
    </row>
    <row r="123" spans="1:18">
      <c r="A123" s="6" t="s">
        <v>123</v>
      </c>
      <c r="B123" s="6">
        <v>535</v>
      </c>
      <c r="C123" s="7">
        <v>415</v>
      </c>
      <c r="D123" s="8">
        <f>B123+C123</f>
        <v>950</v>
      </c>
      <c r="E123" s="19">
        <f>(B123*0.31*0.1)+(C123*0.48*0.2)</f>
        <v>56.425000000000004</v>
      </c>
      <c r="F123" s="29">
        <f>(B123*0.31*2500*0.93)+(B123*0.69*1250*0.93)+(C123*0.48*2500*0.83)+(C123*0.52*1250*0.83)+E123*2500</f>
        <v>1593033.125</v>
      </c>
      <c r="G123" s="30">
        <f>((B123*0.31*0.1)*10750*0.93)+((C123*0.48*0.2)*10750*0.83)</f>
        <v>521280.9375</v>
      </c>
      <c r="H123" s="23">
        <v>525</v>
      </c>
      <c r="I123" s="23">
        <v>70</v>
      </c>
      <c r="J123" s="9">
        <v>595</v>
      </c>
      <c r="K123" s="28">
        <f>(H123*0.1)+(I123*0.4*0.1)</f>
        <v>55.3</v>
      </c>
      <c r="L123" s="29">
        <f>(H123*1.1*1500)+(I123*1000)+(I123*(0.4*0.1))</f>
        <v>936252.8</v>
      </c>
      <c r="M123" s="30">
        <f>K123*9250</f>
        <v>511525</v>
      </c>
      <c r="N123" s="34">
        <f>F123+G123+L123+M123</f>
        <v>3562091.8625</v>
      </c>
      <c r="O123" s="34">
        <f>+F123+L123</f>
        <v>2529285.925</v>
      </c>
      <c r="P123" s="6" t="s">
        <v>123</v>
      </c>
      <c r="Q123" s="31">
        <v>15623485</v>
      </c>
      <c r="R123" s="46">
        <f>+Q123/4</f>
        <v>3905871.25</v>
      </c>
    </row>
    <row r="124" spans="1:18">
      <c r="A124" s="6" t="s">
        <v>124</v>
      </c>
      <c r="B124" s="6">
        <v>90</v>
      </c>
      <c r="C124" s="10">
        <v>4725</v>
      </c>
      <c r="D124" s="8">
        <f>B124+C124</f>
        <v>4815</v>
      </c>
      <c r="E124" s="19">
        <f>(B124*0.31*0.1)+(C124*0.48*0.2)</f>
        <v>456.39000000000004</v>
      </c>
      <c r="F124" s="29">
        <f>(B124*0.31*2500*0.93)+(B124*0.69*1250*0.93)+(C124*0.48*2500*0.83)+(C124*0.52*1250*0.83)+E124*2500</f>
        <v>8533271.25</v>
      </c>
      <c r="G124" s="30">
        <f>((B124*0.31*0.1)*10750*0.93)+((C124*0.48*0.2)*10750*0.83)</f>
        <v>4075139.025</v>
      </c>
      <c r="H124" s="23">
        <v>150</v>
      </c>
      <c r="I124" s="23">
        <v>375</v>
      </c>
      <c r="J124" s="9">
        <v>525</v>
      </c>
      <c r="K124" s="28">
        <f>(H124*0.1)+(I124*0.4*0.1)</f>
        <v>30</v>
      </c>
      <c r="L124" s="29">
        <f>(H124*1.1*1500)+(I124*1000)+(I124*(0.4*0.1))</f>
        <v>622515</v>
      </c>
      <c r="M124" s="30">
        <f>K124*9250</f>
        <v>277500</v>
      </c>
      <c r="N124" s="34">
        <f>F124+G124+L124+M124</f>
        <v>13508425.275</v>
      </c>
      <c r="O124" s="34">
        <f>+F124+L124</f>
        <v>9155786.25</v>
      </c>
      <c r="P124" s="6" t="s">
        <v>124</v>
      </c>
      <c r="Q124" s="31">
        <v>1645976</v>
      </c>
      <c r="R124" s="46">
        <f>+Q124/4</f>
        <v>411494</v>
      </c>
    </row>
    <row r="125" spans="1:18">
      <c r="A125" s="6" t="s">
        <v>125</v>
      </c>
      <c r="B125" s="6">
        <v>0</v>
      </c>
      <c r="C125" s="7">
        <v>0</v>
      </c>
      <c r="D125" s="8">
        <f>B125+C125</f>
        <v>0</v>
      </c>
      <c r="E125" s="19">
        <f>(B125*0.31*0.1)+(C125*0.48*0.2)</f>
        <v>0</v>
      </c>
      <c r="F125" s="29">
        <f>(B125*0.31*2500*0.93)+(B125*0.69*1250*0.93)+(C125*0.48*2500*0.83)+(C125*0.52*1250*0.83)+E125*2500</f>
        <v>0</v>
      </c>
      <c r="G125" s="30">
        <f>((B125*0.31*0.1)*10750*0.93)+((C125*0.48*0.2)*10750*0.83)</f>
        <v>0</v>
      </c>
      <c r="H125" s="23">
        <v>0</v>
      </c>
      <c r="I125" s="23">
        <v>0</v>
      </c>
      <c r="J125" s="9">
        <v>0</v>
      </c>
      <c r="K125" s="28">
        <f>(H125*0.1)+(I125*0.4*0.1)</f>
        <v>0</v>
      </c>
      <c r="L125" s="29">
        <f>(H125*1.1*1500)+(I125*1000)+(I125*(0.4*0.1))</f>
        <v>0</v>
      </c>
      <c r="M125" s="30">
        <f>K125*9250</f>
        <v>0</v>
      </c>
      <c r="N125" s="34">
        <f>F125+G125+L125+M125</f>
        <v>0</v>
      </c>
      <c r="O125" s="34">
        <f>+F125+L125</f>
        <v>0</v>
      </c>
      <c r="P125" s="6" t="s">
        <v>125</v>
      </c>
      <c r="Q125" s="31">
        <v>249528</v>
      </c>
      <c r="R125" s="46">
        <f>+Q125/4</f>
        <v>62382</v>
      </c>
    </row>
    <row r="126" spans="1:18">
      <c r="A126" s="6" t="s">
        <v>126</v>
      </c>
      <c r="B126" s="11">
        <v>4270</v>
      </c>
      <c r="C126" s="10">
        <v>3295</v>
      </c>
      <c r="D126" s="8">
        <f>B126+C126</f>
        <v>7565</v>
      </c>
      <c r="E126" s="19">
        <f>(B126*0.31*0.1)+(C126*0.48*0.2)</f>
        <v>448.69</v>
      </c>
      <c r="F126" s="29">
        <f>(B126*0.31*2500*0.93)+(B126*0.69*1250*0.93)+(C126*0.48*2500*0.83)+(C126*0.52*1250*0.83)+E126*2500</f>
        <v>12683873.75</v>
      </c>
      <c r="G126" s="30">
        <f>((B126*0.31*0.1)*10750*0.93)+((C126*0.48*0.2)*10750*0.83)</f>
        <v>4145734.2749999994</v>
      </c>
      <c r="H126" s="24">
        <v>1315</v>
      </c>
      <c r="I126" s="23">
        <v>145</v>
      </c>
      <c r="J126" s="8">
        <v>1455</v>
      </c>
      <c r="K126" s="28">
        <f>(H126*0.1)+(I126*0.4*0.1)</f>
        <v>137.3</v>
      </c>
      <c r="L126" s="29">
        <f>(H126*1.1*1500)+(I126*1000)+(I126*(0.4*0.1))</f>
        <v>2314755.8000000003</v>
      </c>
      <c r="M126" s="30">
        <f>K126*9250</f>
        <v>1270025</v>
      </c>
      <c r="N126" s="34">
        <f>F126+G126+L126+M126</f>
        <v>20414388.825</v>
      </c>
      <c r="O126" s="34">
        <f>+F126+L126</f>
        <v>14998629.55</v>
      </c>
      <c r="P126" s="6" t="s">
        <v>126</v>
      </c>
      <c r="Q126" s="31">
        <v>150211313</v>
      </c>
      <c r="R126" s="46">
        <f>+Q126/4</f>
        <v>37552828.25</v>
      </c>
    </row>
    <row r="127" spans="1:18">
      <c r="A127" s="6" t="s">
        <v>127</v>
      </c>
      <c r="B127" s="11">
        <v>1020</v>
      </c>
      <c r="C127" s="7">
        <v>980</v>
      </c>
      <c r="D127" s="8">
        <f>B127+C127</f>
        <v>2000</v>
      </c>
      <c r="E127" s="19">
        <f>(B127*0.31*0.1)+(C127*0.48*0.2)</f>
        <v>125.7</v>
      </c>
      <c r="F127" s="29">
        <f>(B127*0.31*2500*0.93)+(B127*0.69*1250*0.93)+(C127*0.48*2500*0.83)+(C127*0.52*1250*0.83)+E127*2500</f>
        <v>3372372.5</v>
      </c>
      <c r="G127" s="30">
        <f>((B127*0.31*0.1)*10750*0.93)+((C127*0.48*0.2)*10750*0.83)</f>
        <v>1155549.75</v>
      </c>
      <c r="H127" s="23">
        <v>415</v>
      </c>
      <c r="I127" s="23">
        <v>5</v>
      </c>
      <c r="J127" s="9">
        <v>420</v>
      </c>
      <c r="K127" s="28">
        <f>(H127*0.1)+(I127*0.4*0.1)</f>
        <v>41.7</v>
      </c>
      <c r="L127" s="29">
        <f>(H127*1.1*1500)+(I127*1000)+(I127*(0.4*0.1))</f>
        <v>689750.20000000007</v>
      </c>
      <c r="M127" s="30">
        <f>K127*9250</f>
        <v>385725</v>
      </c>
      <c r="N127" s="34">
        <f>F127+G127+L127+M127</f>
        <v>5603397.45</v>
      </c>
      <c r="O127" s="34">
        <f>+F127+L127</f>
        <v>4062122.7</v>
      </c>
      <c r="P127" s="6" t="s">
        <v>127</v>
      </c>
      <c r="Q127" s="31">
        <v>38633543</v>
      </c>
      <c r="R127" s="46">
        <f>+Q127/4</f>
        <v>9658385.75</v>
      </c>
    </row>
    <row r="128" spans="1:18">
      <c r="A128" s="6" t="s">
        <v>128</v>
      </c>
      <c r="B128" s="6">
        <v>0</v>
      </c>
      <c r="C128" s="10">
        <v>7590</v>
      </c>
      <c r="D128" s="8">
        <f>B128+C128</f>
        <v>7590</v>
      </c>
      <c r="E128" s="19">
        <f>(B128*0.31*0.1)+(C128*0.48*0.2)</f>
        <v>728.64</v>
      </c>
      <c r="F128" s="29">
        <f>(B128*0.31*2500*0.93)+(B128*0.69*1250*0.93)+(C128*0.48*2500*0.83)+(C128*0.52*1250*0.83)+E128*2500</f>
        <v>13476045</v>
      </c>
      <c r="G128" s="30">
        <f>((B128*0.31*0.1)*10750*0.93)+((C128*0.48*0.2)*10750*0.83)</f>
        <v>6501290.3999999994</v>
      </c>
      <c r="H128" s="23">
        <v>480</v>
      </c>
      <c r="I128" s="23">
        <v>315</v>
      </c>
      <c r="J128" s="9">
        <v>795</v>
      </c>
      <c r="K128" s="28">
        <f>(H128*0.1)+(I128*0.4*0.1)</f>
        <v>60.6</v>
      </c>
      <c r="L128" s="29">
        <f>(H128*1.1*1500)+(I128*1000)+(I128*(0.4*0.1))</f>
        <v>1107012.6</v>
      </c>
      <c r="M128" s="30">
        <f>K128*9250</f>
        <v>560550</v>
      </c>
      <c r="N128" s="34">
        <f>F128+G128+L128+M128</f>
        <v>21644898</v>
      </c>
      <c r="O128" s="34">
        <f>+F128+L128</f>
        <v>14583057.6</v>
      </c>
      <c r="P128" s="6" t="s">
        <v>128</v>
      </c>
      <c r="Q128" s="31">
        <v>5889514</v>
      </c>
      <c r="R128" s="46">
        <f>+Q128/4</f>
        <v>1472378.5</v>
      </c>
    </row>
    <row r="129" spans="1:18">
      <c r="A129" s="6" t="s">
        <v>129</v>
      </c>
      <c r="B129" s="6">
        <v>0</v>
      </c>
      <c r="C129" s="10">
        <v>3030</v>
      </c>
      <c r="D129" s="8">
        <f>B129+C129</f>
        <v>3030</v>
      </c>
      <c r="E129" s="19">
        <f>(B129*0.31*0.1)+(C129*0.48*0.2)</f>
        <v>290.88</v>
      </c>
      <c r="F129" s="29">
        <f>(B129*0.31*2500*0.93)+(B129*0.69*1250*0.93)+(C129*0.48*2500*0.83)+(C129*0.52*1250*0.83)+E129*2500</f>
        <v>5379765</v>
      </c>
      <c r="G129" s="30">
        <f>((B129*0.31*0.1)*10750*0.93)+((C129*0.48*0.2)*10750*0.83)</f>
        <v>2595376.8</v>
      </c>
      <c r="H129" s="23">
        <v>0</v>
      </c>
      <c r="I129" s="23">
        <v>0</v>
      </c>
      <c r="J129" s="9">
        <v>0</v>
      </c>
      <c r="K129" s="28">
        <f>(H129*0.1)+(I129*0.4*0.1)</f>
        <v>0</v>
      </c>
      <c r="L129" s="29">
        <f>(H129*1.1*1500)+(I129*1000)+(I129*(0.4*0.1))</f>
        <v>0</v>
      </c>
      <c r="M129" s="30">
        <f>K129*9250</f>
        <v>0</v>
      </c>
      <c r="N129" s="34">
        <f>F129+G129+L129+M129</f>
        <v>7975141.8</v>
      </c>
      <c r="O129" s="34">
        <f>+F129+L129</f>
        <v>5379765</v>
      </c>
      <c r="P129" s="6" t="s">
        <v>129</v>
      </c>
      <c r="Q129" s="31">
        <v>373241</v>
      </c>
      <c r="R129" s="46">
        <f>+Q129/4</f>
        <v>93310.25</v>
      </c>
    </row>
    <row r="130" spans="1:18">
      <c r="A130" s="6" t="s">
        <v>130</v>
      </c>
      <c r="B130" s="6">
        <v>0</v>
      </c>
      <c r="C130" s="7">
        <v>605</v>
      </c>
      <c r="D130" s="8">
        <f>B130+C130</f>
        <v>605</v>
      </c>
      <c r="E130" s="19">
        <f>(B130*0.31*0.1)+(C130*0.48*0.2)</f>
        <v>58.08</v>
      </c>
      <c r="F130" s="29">
        <f>(B130*0.31*2500*0.93)+(B130*0.69*1250*0.93)+(C130*0.48*2500*0.83)+(C130*0.52*1250*0.83)+E130*2500</f>
        <v>1074177.5</v>
      </c>
      <c r="G130" s="30">
        <f>((B130*0.31*0.1)*10750*0.93)+((C130*0.48*0.2)*10750*0.83)</f>
        <v>518218.8</v>
      </c>
      <c r="H130" s="23">
        <v>0</v>
      </c>
      <c r="I130" s="23">
        <v>0</v>
      </c>
      <c r="J130" s="9">
        <v>0</v>
      </c>
      <c r="K130" s="28">
        <f>(H130*0.1)+(I130*0.4*0.1)</f>
        <v>0</v>
      </c>
      <c r="L130" s="29">
        <f>(H130*1.1*1500)+(I130*1000)+(I130*(0.4*0.1))</f>
        <v>0</v>
      </c>
      <c r="M130" s="30">
        <f>K130*9250</f>
        <v>0</v>
      </c>
      <c r="N130" s="34">
        <f>F130+G130+L130+M130</f>
        <v>1592396.3</v>
      </c>
      <c r="O130" s="34">
        <f>+F130+L130</f>
        <v>1074177.5</v>
      </c>
      <c r="P130" s="6" t="s">
        <v>130</v>
      </c>
      <c r="Q130" s="31">
        <v>4803912</v>
      </c>
      <c r="R130" s="46">
        <f>+Q130/4</f>
        <v>1200978</v>
      </c>
    </row>
    <row r="131" spans="1:18">
      <c r="A131" s="6" t="s">
        <v>131</v>
      </c>
      <c r="B131" s="6">
        <v>0</v>
      </c>
      <c r="C131" s="7">
        <v>60</v>
      </c>
      <c r="D131" s="8">
        <f>B131+C131</f>
        <v>60</v>
      </c>
      <c r="E131" s="19">
        <f>(B131*0.31*0.1)+(C131*0.48*0.2)</f>
        <v>5.76</v>
      </c>
      <c r="F131" s="29">
        <f>(B131*0.31*2500*0.93)+(B131*0.69*1250*0.93)+(C131*0.48*2500*0.83)+(C131*0.52*1250*0.83)+E131*2500</f>
        <v>106530</v>
      </c>
      <c r="G131" s="30">
        <f>((B131*0.31*0.1)*10750*0.93)+((C131*0.48*0.2)*10750*0.83)</f>
        <v>51393.6</v>
      </c>
      <c r="H131" s="23">
        <v>460</v>
      </c>
      <c r="I131" s="23">
        <v>655</v>
      </c>
      <c r="J131" s="8">
        <v>1115</v>
      </c>
      <c r="K131" s="28">
        <f>(H131*0.1)+(I131*0.4*0.1)</f>
        <v>72.2</v>
      </c>
      <c r="L131" s="29">
        <f>(H131*1.1*1500)+(I131*1000)+(I131*(0.4*0.1))</f>
        <v>1414026.2</v>
      </c>
      <c r="M131" s="30">
        <f>K131*9250</f>
        <v>667850</v>
      </c>
      <c r="N131" s="34">
        <f>F131+G131+L131+M131</f>
        <v>2239799.8</v>
      </c>
      <c r="O131" s="34">
        <f>+F131+L131</f>
        <v>1520556.2</v>
      </c>
      <c r="P131" s="6" t="s">
        <v>131</v>
      </c>
      <c r="Q131" s="31">
        <v>881162</v>
      </c>
      <c r="R131" s="46">
        <f>+Q131/4</f>
        <v>220290.5</v>
      </c>
    </row>
    <row r="132" spans="1:18">
      <c r="A132" s="6" t="s">
        <v>132</v>
      </c>
      <c r="B132" s="6">
        <v>80</v>
      </c>
      <c r="C132" s="10">
        <v>3895</v>
      </c>
      <c r="D132" s="8">
        <f>B132+C132</f>
        <v>3975</v>
      </c>
      <c r="E132" s="19">
        <f>(B132*0.31*0.1)+(C132*0.48*0.2)</f>
        <v>376.40000000000003</v>
      </c>
      <c r="F132" s="29">
        <f>(B132*0.31*2500*0.93)+(B132*0.69*1250*0.93)+(C132*0.48*2500*0.83)+(C132*0.52*1250*0.83)+E132*2500</f>
        <v>7043602.5</v>
      </c>
      <c r="G132" s="30">
        <f>((B132*0.31*0.1)*10750*0.93)+((C132*0.48*0.2)*10750*0.83)</f>
        <v>3361094.9999999995</v>
      </c>
      <c r="H132" s="23">
        <v>650</v>
      </c>
      <c r="I132" s="23">
        <v>385</v>
      </c>
      <c r="J132" s="8">
        <v>1035</v>
      </c>
      <c r="K132" s="28">
        <f>(H132*0.1)+(I132*0.4*0.1)</f>
        <v>80.4</v>
      </c>
      <c r="L132" s="29">
        <f>(H132*1.1*1500)+(I132*1000)+(I132*(0.4*0.1))</f>
        <v>1457515.4000000001</v>
      </c>
      <c r="M132" s="30">
        <f>K132*9250</f>
        <v>743700</v>
      </c>
      <c r="N132" s="34">
        <f>F132+G132+L132+M132</f>
        <v>12605912.9</v>
      </c>
      <c r="O132" s="34">
        <f>+F132+L132</f>
        <v>8501117.9</v>
      </c>
      <c r="P132" s="6" t="s">
        <v>132</v>
      </c>
      <c r="Q132" s="31">
        <v>2048169</v>
      </c>
      <c r="R132" s="46">
        <f>+Q132/4</f>
        <v>512042.25</v>
      </c>
    </row>
    <row r="133" spans="1:18">
      <c r="A133" s="6" t="s">
        <v>133</v>
      </c>
      <c r="B133" s="6">
        <v>0</v>
      </c>
      <c r="C133" s="10">
        <v>2705</v>
      </c>
      <c r="D133" s="8">
        <f>B133+C133</f>
        <v>2705</v>
      </c>
      <c r="E133" s="19">
        <f>(B133*0.31*0.1)+(C133*0.48*0.2)</f>
        <v>259.68</v>
      </c>
      <c r="F133" s="29">
        <f>(B133*0.31*2500*0.93)+(B133*0.69*1250*0.93)+(C133*0.48*2500*0.83)+(C133*0.52*1250*0.83)+E133*2500</f>
        <v>4802727.5</v>
      </c>
      <c r="G133" s="30">
        <f>((B133*0.31*0.1)*10750*0.93)+((C133*0.48*0.2)*10750*0.83)</f>
        <v>2316994.8</v>
      </c>
      <c r="H133" s="23">
        <v>635</v>
      </c>
      <c r="I133" s="23">
        <v>395</v>
      </c>
      <c r="J133" s="8">
        <v>1030</v>
      </c>
      <c r="K133" s="28">
        <f>(H133*0.1)+(I133*0.4*0.1)</f>
        <v>79.3</v>
      </c>
      <c r="L133" s="29">
        <f>(H133*1.1*1500)+(I133*1000)+(I133*(0.4*0.1))</f>
        <v>1442765.8</v>
      </c>
      <c r="M133" s="30">
        <f>K133*9250</f>
        <v>733525</v>
      </c>
      <c r="N133" s="34">
        <f>F133+G133+L133+M133</f>
        <v>9296013.1</v>
      </c>
      <c r="O133" s="34">
        <f>+F133+L133</f>
        <v>6245493.3</v>
      </c>
      <c r="P133" s="6" t="s">
        <v>133</v>
      </c>
      <c r="Q133" s="31">
        <v>1012294</v>
      </c>
      <c r="R133" s="46">
        <f>+Q133/4</f>
        <v>253073.5</v>
      </c>
    </row>
    <row r="134" spans="1:18">
      <c r="A134" s="6" t="s">
        <v>134</v>
      </c>
      <c r="B134" s="6">
        <v>0</v>
      </c>
      <c r="C134" s="7">
        <v>0</v>
      </c>
      <c r="D134" s="8">
        <f>B134+C134</f>
        <v>0</v>
      </c>
      <c r="E134" s="19">
        <f>(B134*0.31*0.1)+(C134*0.48*0.2)</f>
        <v>0</v>
      </c>
      <c r="F134" s="29">
        <f>(B134*0.31*2500*0.93)+(B134*0.69*1250*0.93)+(C134*0.48*2500*0.83)+(C134*0.52*1250*0.83)+E134*2500</f>
        <v>0</v>
      </c>
      <c r="G134" s="30">
        <f>((B134*0.31*0.1)*10750*0.93)+((C134*0.48*0.2)*10750*0.83)</f>
        <v>0</v>
      </c>
      <c r="H134" s="23">
        <v>0</v>
      </c>
      <c r="I134" s="23">
        <v>0</v>
      </c>
      <c r="J134" s="9">
        <v>0</v>
      </c>
      <c r="K134" s="28">
        <f>(H134*0.1)+(I134*0.4*0.1)</f>
        <v>0</v>
      </c>
      <c r="L134" s="29">
        <f>(H134*1.1*1500)+(I134*1000)+(I134*(0.4*0.1))</f>
        <v>0</v>
      </c>
      <c r="M134" s="30">
        <f>K134*9250</f>
        <v>0</v>
      </c>
      <c r="N134" s="34">
        <f>F134+G134+L134+M134</f>
        <v>0</v>
      </c>
      <c r="O134" s="34">
        <f>+F134+L134</f>
        <v>0</v>
      </c>
      <c r="P134" s="6" t="s">
        <v>134</v>
      </c>
      <c r="Q134" s="31">
        <v>43752</v>
      </c>
      <c r="R134" s="46">
        <f>+Q134/4</f>
        <v>10938</v>
      </c>
    </row>
    <row r="135" spans="1:18">
      <c r="A135" s="6" t="s">
        <v>135</v>
      </c>
      <c r="B135" s="6">
        <v>0</v>
      </c>
      <c r="C135" s="7">
        <v>550</v>
      </c>
      <c r="D135" s="8">
        <f>B135+C135</f>
        <v>550</v>
      </c>
      <c r="E135" s="19">
        <f>(B135*0.31*0.1)+(C135*0.48*0.2)</f>
        <v>52.800000000000004</v>
      </c>
      <c r="F135" s="29">
        <f>(B135*0.31*2500*0.93)+(B135*0.69*1250*0.93)+(C135*0.48*2500*0.83)+(C135*0.52*1250*0.83)+E135*2500</f>
        <v>976525</v>
      </c>
      <c r="G135" s="30">
        <f>((B135*0.31*0.1)*10750*0.93)+((C135*0.48*0.2)*10750*0.83)</f>
        <v>471108</v>
      </c>
      <c r="H135" s="23">
        <v>170</v>
      </c>
      <c r="I135" s="23">
        <v>320</v>
      </c>
      <c r="J135" s="9">
        <v>490</v>
      </c>
      <c r="K135" s="28">
        <f>(H135*0.1)+(I135*0.4*0.1)</f>
        <v>29.8</v>
      </c>
      <c r="L135" s="29">
        <f>(H135*1.1*1500)+(I135*1000)+(I135*(0.4*0.1))</f>
        <v>600512.8</v>
      </c>
      <c r="M135" s="30">
        <f>K135*9250</f>
        <v>275650</v>
      </c>
      <c r="N135" s="34">
        <f>F135+G135+L135+M135</f>
        <v>2323795.8</v>
      </c>
      <c r="O135" s="34">
        <f>+F135+L135</f>
        <v>1577037.8</v>
      </c>
      <c r="P135" s="6" t="s">
        <v>135</v>
      </c>
      <c r="Q135" s="31">
        <v>556683</v>
      </c>
      <c r="R135" s="46">
        <f>+Q135/4</f>
        <v>139170.75</v>
      </c>
    </row>
    <row r="136" spans="1:18" ht="15" thickBot="1">
      <c r="A136" s="6" t="s">
        <v>136</v>
      </c>
      <c r="B136" s="6">
        <v>385</v>
      </c>
      <c r="C136" s="10">
        <v>1005</v>
      </c>
      <c r="D136" s="8">
        <f>B136+C136</f>
        <v>1390</v>
      </c>
      <c r="E136" s="19">
        <f>(B136*0.31*0.1)+(C136*0.48*0.2)</f>
        <v>108.415</v>
      </c>
      <c r="F136" s="29">
        <f>(B136*0.31*2500*0.93)+(B136*0.69*1250*0.93)+(C136*0.48*2500*0.83)+(C136*0.52*1250*0.83)+E136*2500</f>
        <v>2400521.875</v>
      </c>
      <c r="G136" s="30">
        <f>((B136*0.31*0.1)*10750*0.93)+((C136*0.48*0.2)*10750*0.83)</f>
        <v>980162.96249999991</v>
      </c>
      <c r="H136" s="23">
        <v>145</v>
      </c>
      <c r="I136" s="23">
        <v>0</v>
      </c>
      <c r="J136" s="9">
        <v>145</v>
      </c>
      <c r="K136" s="28">
        <f>(H136*0.1)+(I136*0.4*0.1)</f>
        <v>14.5</v>
      </c>
      <c r="L136" s="29">
        <f>(H136*1.1*1500)+(I136*1000)+(I136*(0.4*0.1))</f>
        <v>239250</v>
      </c>
      <c r="M136" s="30">
        <f>K136*9250</f>
        <v>134125</v>
      </c>
      <c r="N136" s="34">
        <f>F136+G136+L136+M136</f>
        <v>3754059.8375</v>
      </c>
      <c r="O136" s="34">
        <f>+F136+L136</f>
        <v>2639771.875</v>
      </c>
      <c r="P136" s="6" t="s">
        <v>136</v>
      </c>
      <c r="Q136" s="31">
        <v>24925787</v>
      </c>
      <c r="R136" s="46">
        <f>+Q136/4</f>
        <v>6231446.75</v>
      </c>
    </row>
    <row r="137" spans="1:18" s="5" customFormat="1" ht="15" thickBot="1">
      <c r="A137" s="43" t="s">
        <v>137</v>
      </c>
      <c r="B137" s="14">
        <f>SUM(B2:B136)</f>
        <v>54615</v>
      </c>
      <c r="C137" s="14">
        <f>SUM(C2:C136)</f>
        <v>233990</v>
      </c>
      <c r="D137" s="42">
        <f>SUM(D2:D136)</f>
        <v>288605</v>
      </c>
      <c r="E137" s="44">
        <f>SUM(E2:E136)</f>
        <v>24156.104999999996</v>
      </c>
      <c r="F137" s="14">
        <f>SUM(F2:F136)</f>
        <v>504399875.625</v>
      </c>
      <c r="G137" s="12">
        <f>SUM(G2:G136)</f>
        <v>217352891.73749998</v>
      </c>
      <c r="H137" s="14">
        <f>SUM(H2:H136)</f>
        <v>30365</v>
      </c>
      <c r="I137" s="14">
        <f>SUM(I2:I136)</f>
        <v>18370</v>
      </c>
      <c r="J137" s="42">
        <f>SUM(J2:J136)</f>
        <v>48730</v>
      </c>
      <c r="K137" s="14">
        <f>SUM(K2:K136)</f>
        <v>3771.3</v>
      </c>
      <c r="L137" s="14">
        <f>SUM(L2:L136)</f>
        <v>68472984.8</v>
      </c>
      <c r="M137" s="41">
        <f>SUM(M2:M136)</f>
        <v>34884525</v>
      </c>
      <c r="N137" s="13">
        <f>SUM(N2:N136)</f>
        <v>825110277.16249979</v>
      </c>
      <c r="O137" s="45">
        <f>SUM(O2:O136)</f>
        <v>572872860.42499983</v>
      </c>
      <c r="P137" s="43" t="s">
        <v>137</v>
      </c>
      <c r="Q137" s="12">
        <f>SUM(Q2:Q136)</f>
        <v>1696826270</v>
      </c>
      <c r="R137" s="12">
        <f>SUM(R2:R136)</f>
        <v>424206567.5</v>
      </c>
    </row>
    <row r="138" spans="1:18" s="26" customFormat="1" ht="173.4" thickBot="1">
      <c r="A138" s="25" t="s">
        <v>0</v>
      </c>
      <c r="B138" s="1" t="s">
        <v>139</v>
      </c>
      <c r="C138" s="2" t="s">
        <v>140</v>
      </c>
      <c r="D138" s="3" t="s">
        <v>145</v>
      </c>
      <c r="E138" s="18" t="s">
        <v>146</v>
      </c>
      <c r="F138" s="17" t="s">
        <v>157</v>
      </c>
      <c r="G138" s="21" t="s">
        <v>142</v>
      </c>
      <c r="H138" s="4" t="s">
        <v>143</v>
      </c>
      <c r="I138" s="4" t="s">
        <v>144</v>
      </c>
      <c r="J138" s="3" t="s">
        <v>1</v>
      </c>
      <c r="K138" s="37" t="s">
        <v>147</v>
      </c>
      <c r="L138" s="35" t="s">
        <v>158</v>
      </c>
      <c r="M138" s="36" t="s">
        <v>141</v>
      </c>
      <c r="N138" s="3" t="s">
        <v>149</v>
      </c>
      <c r="O138" s="3" t="s">
        <v>150</v>
      </c>
      <c r="P138" s="25" t="s">
        <v>0</v>
      </c>
      <c r="Q138" s="27" t="s">
        <v>138</v>
      </c>
      <c r="R138" s="18" t="s">
        <v>148</v>
      </c>
    </row>
    <row r="139" spans="1:16" s="22" customFormat="1">
      <c r="A139" s="20" t="s">
        <v>153</v>
      </c>
      <c r="B139" s="20"/>
      <c r="C139" s="20"/>
      <c r="D139" s="20"/>
      <c r="E139" s="20"/>
      <c r="F139" s="20"/>
      <c r="G139" s="20"/>
      <c r="P139" s="20"/>
    </row>
    <row r="140" spans="1:16" s="22" customFormat="1">
      <c r="A140" s="20" t="s">
        <v>151</v>
      </c>
      <c r="B140" s="20"/>
      <c r="C140" s="20"/>
      <c r="D140" s="20"/>
      <c r="E140" s="20"/>
      <c r="F140" s="20"/>
      <c r="G140" s="20"/>
      <c r="P140" s="20"/>
    </row>
    <row r="141" spans="1:16" s="22" customFormat="1">
      <c r="A141" s="20" t="s">
        <v>152</v>
      </c>
      <c r="B141" s="20"/>
      <c r="C141" s="20"/>
      <c r="D141" s="20"/>
      <c r="E141" s="20"/>
      <c r="F141" s="20"/>
      <c r="G141" s="20"/>
      <c r="P141" s="20"/>
    </row>
    <row r="142" spans="1:16" s="22" customFormat="1">
      <c r="A142" s="20" t="s">
        <v>155</v>
      </c>
      <c r="B142" s="20"/>
      <c r="C142" s="20"/>
      <c r="D142" s="20"/>
      <c r="E142" s="20"/>
      <c r="F142" s="20"/>
      <c r="G142" s="20"/>
      <c r="P142" s="20"/>
    </row>
    <row r="143" spans="1:16" s="22" customFormat="1">
      <c r="A143" s="20" t="s">
        <v>154</v>
      </c>
      <c r="B143" s="20"/>
      <c r="C143" s="20"/>
      <c r="D143" s="20"/>
      <c r="E143" s="20"/>
      <c r="F143" s="20"/>
      <c r="G143" s="20"/>
      <c r="P143" s="20"/>
    </row>
    <row r="144" spans="1:16" s="22" customFormat="1">
      <c r="A144" s="20" t="s">
        <v>160</v>
      </c>
      <c r="B144" s="20"/>
      <c r="C144" s="20"/>
      <c r="D144" s="20"/>
      <c r="E144" s="20"/>
      <c r="F144" s="20"/>
      <c r="G144" s="20"/>
      <c r="P144" s="20"/>
    </row>
    <row r="145" spans="1:16" s="22" customFormat="1">
      <c r="A145" s="20" t="s">
        <v>159</v>
      </c>
      <c r="B145" s="20"/>
      <c r="C145" s="20"/>
      <c r="D145" s="20"/>
      <c r="E145" s="20"/>
      <c r="F145" s="20"/>
      <c r="G145" s="20"/>
      <c r="P145" s="20"/>
    </row>
    <row r="146" spans="1:16" s="22" customFormat="1">
      <c r="A146" s="20" t="s">
        <v>156</v>
      </c>
      <c r="B146" s="20"/>
      <c r="C146" s="20"/>
      <c r="D146" s="20"/>
      <c r="E146" s="20"/>
      <c r="F146" s="20"/>
      <c r="G146" s="20"/>
      <c r="P146" s="20"/>
    </row>
    <row r="147" spans="1:16" s="22" customFormat="1">
      <c r="A147" s="20"/>
      <c r="B147" s="20"/>
      <c r="C147" s="20"/>
      <c r="D147" s="20"/>
      <c r="E147" s="20"/>
      <c r="F147" s="20"/>
      <c r="G147" s="20"/>
      <c r="P147" s="20"/>
    </row>
    <row r="148" spans="1:16" s="22" customFormat="1">
      <c r="A148" s="20"/>
      <c r="B148" s="20"/>
      <c r="C148" s="20"/>
      <c r="D148" s="20"/>
      <c r="E148" s="20"/>
      <c r="F148" s="20"/>
      <c r="G148" s="20"/>
      <c r="P148" s="20"/>
    </row>
    <row r="149" spans="1:16" s="22" customFormat="1">
      <c r="A149" s="20"/>
      <c r="B149" s="20"/>
      <c r="C149" s="20"/>
      <c r="D149" s="20"/>
      <c r="E149" s="20"/>
      <c r="F149" s="20"/>
      <c r="G149" s="20"/>
      <c r="P149" s="20"/>
    </row>
    <row r="150" spans="1:16" s="22" customFormat="1">
      <c r="A150" s="20"/>
      <c r="B150" s="20"/>
      <c r="C150" s="20"/>
      <c r="D150" s="20"/>
      <c r="E150" s="20"/>
      <c r="F150" s="20"/>
      <c r="G150" s="20"/>
      <c r="P150" s="20"/>
    </row>
    <row r="151" spans="1:16" s="22" customFormat="1">
      <c r="A151" s="20"/>
      <c r="B151" s="20"/>
      <c r="C151" s="20"/>
      <c r="D151" s="20"/>
      <c r="E151" s="20"/>
      <c r="F151" s="20"/>
      <c r="G151" s="20"/>
      <c r="P151" s="20"/>
    </row>
    <row r="152" spans="1:16" s="22" customFormat="1">
      <c r="A152" s="20"/>
      <c r="B152" s="20"/>
      <c r="C152" s="20"/>
      <c r="D152" s="20"/>
      <c r="E152" s="20"/>
      <c r="F152" s="20"/>
      <c r="G152" s="20"/>
      <c r="P152" s="20"/>
    </row>
    <row r="153" spans="1:16" s="22" customFormat="1">
      <c r="A153" s="20"/>
      <c r="B153" s="20"/>
      <c r="C153" s="20"/>
      <c r="D153" s="20"/>
      <c r="E153" s="20"/>
      <c r="F153" s="20"/>
      <c r="G153" s="20"/>
      <c r="P153" s="20"/>
    </row>
    <row r="154" spans="1:16" s="22" customFormat="1">
      <c r="A154" s="20"/>
      <c r="B154" s="20"/>
      <c r="C154" s="20"/>
      <c r="D154" s="20"/>
      <c r="E154" s="20"/>
      <c r="F154" s="20"/>
      <c r="G154" s="20"/>
      <c r="P154" s="20"/>
    </row>
    <row r="155" spans="1:16" s="22" customFormat="1">
      <c r="A155" s="20"/>
      <c r="B155" s="20"/>
      <c r="C155" s="20"/>
      <c r="D155" s="20"/>
      <c r="E155" s="20"/>
      <c r="F155" s="20"/>
      <c r="G155" s="20"/>
      <c r="P155" s="20"/>
    </row>
    <row r="156" spans="1:16" s="22" customFormat="1">
      <c r="A156" s="20"/>
      <c r="B156" s="20"/>
      <c r="C156" s="20"/>
      <c r="D156" s="20"/>
      <c r="E156" s="20"/>
      <c r="F156" s="20"/>
      <c r="G156" s="20"/>
      <c r="P156" s="20"/>
    </row>
    <row r="157" spans="1:16" s="22" customFormat="1">
      <c r="A157" s="20"/>
      <c r="B157" s="20"/>
      <c r="C157" s="20"/>
      <c r="D157" s="20"/>
      <c r="E157" s="20"/>
      <c r="F157" s="20"/>
      <c r="G157" s="20"/>
      <c r="P157" s="20"/>
    </row>
    <row r="158" spans="1:16" s="22" customFormat="1">
      <c r="A158" s="20"/>
      <c r="B158" s="20"/>
      <c r="C158" s="20"/>
      <c r="D158" s="20"/>
      <c r="E158" s="20"/>
      <c r="F158" s="20"/>
      <c r="G158" s="20"/>
      <c r="P158" s="20"/>
    </row>
    <row r="159" spans="1:16" s="22" customFormat="1">
      <c r="A159" s="20"/>
      <c r="B159" s="20"/>
      <c r="C159" s="20"/>
      <c r="D159" s="20"/>
      <c r="E159" s="20"/>
      <c r="F159" s="20"/>
      <c r="G159" s="20"/>
      <c r="P159" s="20"/>
    </row>
    <row r="160" spans="1:16" s="22" customFormat="1">
      <c r="A160" s="20"/>
      <c r="B160" s="20"/>
      <c r="C160" s="20"/>
      <c r="D160" s="20"/>
      <c r="E160" s="20"/>
      <c r="F160" s="20"/>
      <c r="G160" s="20"/>
      <c r="P160" s="20"/>
    </row>
    <row r="161" spans="1:16" s="22" customFormat="1">
      <c r="A161" s="20"/>
      <c r="B161" s="20"/>
      <c r="C161" s="20"/>
      <c r="D161" s="20"/>
      <c r="E161" s="20"/>
      <c r="F161" s="20"/>
      <c r="G161" s="20"/>
      <c r="P161" s="20"/>
    </row>
    <row r="162" spans="1:16" s="22" customFormat="1">
      <c r="A162" s="20"/>
      <c r="B162" s="20"/>
      <c r="C162" s="20"/>
      <c r="D162" s="20"/>
      <c r="E162" s="20"/>
      <c r="F162" s="20"/>
      <c r="G162" s="20"/>
      <c r="P162" s="20"/>
    </row>
    <row r="163" spans="1:16" s="22" customFormat="1">
      <c r="A163" s="20"/>
      <c r="B163" s="20"/>
      <c r="C163" s="20"/>
      <c r="D163" s="20"/>
      <c r="E163" s="20"/>
      <c r="F163" s="20"/>
      <c r="G163" s="20"/>
      <c r="P163" s="20"/>
    </row>
    <row r="164" spans="1:16" s="22" customFormat="1">
      <c r="A164" s="20"/>
      <c r="B164" s="20"/>
      <c r="C164" s="20"/>
      <c r="D164" s="20"/>
      <c r="E164" s="20"/>
      <c r="F164" s="20"/>
      <c r="G164" s="20"/>
      <c r="P164" s="20"/>
    </row>
    <row r="165" spans="1:16" s="22" customFormat="1">
      <c r="A165" s="20"/>
      <c r="B165" s="20"/>
      <c r="C165" s="20"/>
      <c r="D165" s="20"/>
      <c r="E165" s="20"/>
      <c r="F165" s="20"/>
      <c r="G165" s="20"/>
      <c r="P165" s="20"/>
    </row>
    <row r="166" spans="1:16" s="22" customFormat="1">
      <c r="A166" s="20"/>
      <c r="B166" s="20"/>
      <c r="C166" s="20"/>
      <c r="D166" s="20"/>
      <c r="E166" s="20"/>
      <c r="F166" s="20"/>
      <c r="G166" s="20"/>
      <c r="P166" s="20"/>
    </row>
    <row r="167" spans="1:16" s="22" customFormat="1">
      <c r="A167" s="20"/>
      <c r="B167" s="20"/>
      <c r="C167" s="20"/>
      <c r="D167" s="20"/>
      <c r="E167" s="20"/>
      <c r="F167" s="20"/>
      <c r="G167" s="20"/>
      <c r="P167" s="20"/>
    </row>
    <row r="168" spans="1:16" s="22" customFormat="1">
      <c r="A168" s="20"/>
      <c r="B168" s="20"/>
      <c r="C168" s="20"/>
      <c r="D168" s="20"/>
      <c r="E168" s="20"/>
      <c r="F168" s="20"/>
      <c r="G168" s="20"/>
      <c r="P168" s="20"/>
    </row>
    <row r="169" spans="1:16" s="22" customFormat="1">
      <c r="A169" s="20"/>
      <c r="B169" s="20"/>
      <c r="C169" s="20"/>
      <c r="D169" s="20"/>
      <c r="E169" s="20"/>
      <c r="F169" s="20"/>
      <c r="G169" s="20"/>
      <c r="P169" s="20"/>
    </row>
    <row r="170" spans="1:16" s="22" customFormat="1">
      <c r="A170" s="20"/>
      <c r="B170" s="20"/>
      <c r="C170" s="20"/>
      <c r="D170" s="20"/>
      <c r="E170" s="20"/>
      <c r="F170" s="20"/>
      <c r="G170" s="20"/>
      <c r="P170" s="20"/>
    </row>
    <row r="171" spans="1:16" s="22" customFormat="1">
      <c r="A171" s="20"/>
      <c r="B171" s="20"/>
      <c r="C171" s="20"/>
      <c r="D171" s="20"/>
      <c r="E171" s="20"/>
      <c r="F171" s="20"/>
      <c r="G171" s="20"/>
      <c r="P171" s="20"/>
    </row>
    <row r="172" spans="1:16" s="22" customFormat="1">
      <c r="A172" s="20"/>
      <c r="B172" s="20"/>
      <c r="C172" s="20"/>
      <c r="D172" s="20"/>
      <c r="E172" s="20"/>
      <c r="F172" s="20"/>
      <c r="G172" s="20"/>
      <c r="P172" s="20"/>
    </row>
    <row r="173" spans="1:16" s="22" customFormat="1">
      <c r="A173" s="20"/>
      <c r="B173" s="20"/>
      <c r="C173" s="20"/>
      <c r="D173" s="20"/>
      <c r="E173" s="20"/>
      <c r="F173" s="20"/>
      <c r="G173" s="20"/>
      <c r="P173" s="20"/>
    </row>
    <row r="174" spans="1:16" s="22" customFormat="1">
      <c r="A174" s="20"/>
      <c r="B174" s="20"/>
      <c r="C174" s="20"/>
      <c r="D174" s="20"/>
      <c r="E174" s="20"/>
      <c r="F174" s="20"/>
      <c r="G174" s="20"/>
      <c r="P174" s="20"/>
    </row>
    <row r="175" spans="1:16" s="22" customFormat="1">
      <c r="A175" s="20"/>
      <c r="B175" s="20"/>
      <c r="C175" s="20"/>
      <c r="D175" s="20"/>
      <c r="E175" s="20"/>
      <c r="F175" s="20"/>
      <c r="G175" s="20"/>
      <c r="P175" s="20"/>
    </row>
    <row r="176" spans="1:16" s="22" customFormat="1">
      <c r="A176" s="20"/>
      <c r="B176" s="20"/>
      <c r="C176" s="20"/>
      <c r="D176" s="20"/>
      <c r="E176" s="20"/>
      <c r="F176" s="20"/>
      <c r="G176" s="20"/>
      <c r="P176" s="20"/>
    </row>
    <row r="177" spans="1:16" s="22" customFormat="1">
      <c r="A177" s="20"/>
      <c r="B177" s="20"/>
      <c r="C177" s="20"/>
      <c r="D177" s="20"/>
      <c r="E177" s="20"/>
      <c r="F177" s="20"/>
      <c r="G177" s="20"/>
      <c r="P177" s="20"/>
    </row>
    <row r="178" spans="1:16" s="22" customFormat="1">
      <c r="A178" s="20"/>
      <c r="B178" s="20"/>
      <c r="C178" s="20"/>
      <c r="D178" s="20"/>
      <c r="E178" s="20"/>
      <c r="F178" s="20"/>
      <c r="G178" s="20"/>
      <c r="P178" s="20"/>
    </row>
    <row r="179" spans="1:16" s="22" customFormat="1">
      <c r="A179" s="20"/>
      <c r="B179" s="20"/>
      <c r="C179" s="20"/>
      <c r="D179" s="20"/>
      <c r="E179" s="20"/>
      <c r="F179" s="20"/>
      <c r="G179" s="20"/>
      <c r="P179" s="20"/>
    </row>
    <row r="180" spans="1:16" s="22" customFormat="1">
      <c r="A180" s="20"/>
      <c r="B180" s="20"/>
      <c r="C180" s="20"/>
      <c r="D180" s="20"/>
      <c r="E180" s="20"/>
      <c r="F180" s="20"/>
      <c r="G180" s="20"/>
      <c r="P180" s="20"/>
    </row>
    <row r="181" spans="1:16" s="22" customFormat="1">
      <c r="A181" s="20"/>
      <c r="B181" s="20"/>
      <c r="C181" s="20"/>
      <c r="D181" s="20"/>
      <c r="E181" s="20"/>
      <c r="F181" s="20"/>
      <c r="G181" s="20"/>
      <c r="P181" s="20"/>
    </row>
    <row r="182" spans="1:16" s="22" customFormat="1">
      <c r="A182" s="20"/>
      <c r="B182" s="20"/>
      <c r="C182" s="20"/>
      <c r="D182" s="20"/>
      <c r="E182" s="20"/>
      <c r="F182" s="20"/>
      <c r="G182" s="20"/>
      <c r="P182" s="20"/>
    </row>
    <row r="183" spans="1:16" s="22" customFormat="1">
      <c r="A183" s="20"/>
      <c r="B183" s="20"/>
      <c r="C183" s="20"/>
      <c r="D183" s="20"/>
      <c r="E183" s="20"/>
      <c r="F183" s="20"/>
      <c r="G183" s="20"/>
      <c r="P183" s="20"/>
    </row>
    <row r="184" spans="1:16" s="22" customFormat="1">
      <c r="A184" s="20"/>
      <c r="B184" s="20"/>
      <c r="C184" s="20"/>
      <c r="D184" s="20"/>
      <c r="E184" s="20"/>
      <c r="F184" s="20"/>
      <c r="G184" s="20"/>
      <c r="P184" s="20"/>
    </row>
    <row r="185" spans="1:16" s="22" customFormat="1">
      <c r="A185" s="20"/>
      <c r="B185" s="20"/>
      <c r="C185" s="20"/>
      <c r="D185" s="20"/>
      <c r="E185" s="20"/>
      <c r="F185" s="20"/>
      <c r="G185" s="20"/>
      <c r="P185" s="20"/>
    </row>
    <row r="186" spans="1:16" s="22" customFormat="1">
      <c r="A186" s="20"/>
      <c r="B186" s="20"/>
      <c r="C186" s="20"/>
      <c r="D186" s="20"/>
      <c r="E186" s="20"/>
      <c r="F186" s="20"/>
      <c r="G186" s="20"/>
      <c r="P186" s="20"/>
    </row>
    <row r="187" spans="1:16" s="22" customFormat="1">
      <c r="A187" s="20"/>
      <c r="B187" s="20"/>
      <c r="C187" s="20"/>
      <c r="D187" s="20"/>
      <c r="E187" s="20"/>
      <c r="F187" s="20"/>
      <c r="G187" s="20"/>
      <c r="P187" s="20"/>
    </row>
    <row r="188" spans="1:16" s="22" customFormat="1">
      <c r="A188" s="20"/>
      <c r="B188" s="20"/>
      <c r="C188" s="20"/>
      <c r="D188" s="20"/>
      <c r="E188" s="20"/>
      <c r="F188" s="20"/>
      <c r="G188" s="20"/>
      <c r="P188" s="20"/>
    </row>
    <row r="189" spans="1:16" s="22" customFormat="1">
      <c r="A189" s="20"/>
      <c r="B189" s="20"/>
      <c r="C189" s="20"/>
      <c r="D189" s="20"/>
      <c r="E189" s="20"/>
      <c r="F189" s="20"/>
      <c r="G189" s="20"/>
      <c r="P189" s="20"/>
    </row>
    <row r="190" spans="1:16" s="22" customFormat="1">
      <c r="A190" s="20"/>
      <c r="B190" s="20"/>
      <c r="C190" s="20"/>
      <c r="D190" s="20"/>
      <c r="E190" s="20"/>
      <c r="F190" s="20"/>
      <c r="G190" s="20"/>
      <c r="P190" s="20"/>
    </row>
    <row r="191" spans="1:16" s="22" customFormat="1">
      <c r="A191" s="20"/>
      <c r="B191" s="20"/>
      <c r="C191" s="20"/>
      <c r="D191" s="20"/>
      <c r="E191" s="20"/>
      <c r="F191" s="20"/>
      <c r="G191" s="20"/>
      <c r="P191" s="20"/>
    </row>
    <row r="192" spans="1:16" s="22" customFormat="1">
      <c r="A192" s="20"/>
      <c r="B192" s="20"/>
      <c r="C192" s="20"/>
      <c r="D192" s="20"/>
      <c r="E192" s="20"/>
      <c r="F192" s="20"/>
      <c r="G192" s="20"/>
      <c r="P192" s="20"/>
    </row>
    <row r="193" spans="1:16" s="22" customFormat="1">
      <c r="A193" s="20"/>
      <c r="B193" s="20"/>
      <c r="C193" s="20"/>
      <c r="D193" s="20"/>
      <c r="E193" s="20"/>
      <c r="F193" s="20"/>
      <c r="G193" s="20"/>
      <c r="P193" s="20"/>
    </row>
    <row r="194" spans="1:16" s="22" customFormat="1">
      <c r="A194" s="20"/>
      <c r="B194" s="20"/>
      <c r="C194" s="20"/>
      <c r="D194" s="20"/>
      <c r="E194" s="20"/>
      <c r="F194" s="20"/>
      <c r="G194" s="20"/>
      <c r="P194" s="20"/>
    </row>
    <row r="195" spans="1:16" s="22" customFormat="1">
      <c r="A195" s="20"/>
      <c r="B195" s="20"/>
      <c r="C195" s="20"/>
      <c r="D195" s="20"/>
      <c r="E195" s="20"/>
      <c r="F195" s="20"/>
      <c r="G195" s="20"/>
      <c r="P195" s="20"/>
    </row>
    <row r="196" spans="1:16" s="22" customFormat="1">
      <c r="A196" s="20"/>
      <c r="B196" s="20"/>
      <c r="C196" s="20"/>
      <c r="D196" s="20"/>
      <c r="E196" s="20"/>
      <c r="F196" s="20"/>
      <c r="G196" s="20"/>
      <c r="P196" s="20"/>
    </row>
    <row r="197" spans="1:16" s="22" customFormat="1">
      <c r="A197" s="20"/>
      <c r="B197" s="20"/>
      <c r="C197" s="20"/>
      <c r="D197" s="20"/>
      <c r="E197" s="20"/>
      <c r="F197" s="20"/>
      <c r="G197" s="20"/>
      <c r="P197" s="20"/>
    </row>
    <row r="198" spans="1:16" s="22" customFormat="1">
      <c r="A198" s="20"/>
      <c r="B198" s="20"/>
      <c r="C198" s="20"/>
      <c r="D198" s="20"/>
      <c r="E198" s="20"/>
      <c r="F198" s="20"/>
      <c r="G198" s="20"/>
      <c r="P198" s="20"/>
    </row>
    <row r="199" spans="1:16" s="22" customFormat="1">
      <c r="A199" s="20"/>
      <c r="B199" s="20"/>
      <c r="C199" s="20"/>
      <c r="D199" s="20"/>
      <c r="E199" s="20"/>
      <c r="F199" s="20"/>
      <c r="G199" s="20"/>
      <c r="P199" s="20"/>
    </row>
    <row r="200" spans="1:16" s="22" customFormat="1">
      <c r="A200" s="20"/>
      <c r="B200" s="20"/>
      <c r="C200" s="20"/>
      <c r="D200" s="20"/>
      <c r="E200" s="20"/>
      <c r="F200" s="20"/>
      <c r="G200" s="20"/>
      <c r="P200" s="20"/>
    </row>
    <row r="201" spans="1:16" s="22" customFormat="1">
      <c r="A201" s="20"/>
      <c r="B201" s="20"/>
      <c r="C201" s="20"/>
      <c r="D201" s="20"/>
      <c r="E201" s="20"/>
      <c r="F201" s="20"/>
      <c r="G201" s="20"/>
      <c r="P201" s="20"/>
    </row>
    <row r="202" spans="1:16" s="22" customFormat="1">
      <c r="A202" s="20"/>
      <c r="B202" s="20"/>
      <c r="C202" s="20"/>
      <c r="D202" s="20"/>
      <c r="E202" s="20"/>
      <c r="F202" s="20"/>
      <c r="G202" s="20"/>
      <c r="P202" s="20"/>
    </row>
    <row r="203" spans="1:16" s="22" customFormat="1">
      <c r="A203" s="20"/>
      <c r="B203" s="20"/>
      <c r="C203" s="20"/>
      <c r="D203" s="20"/>
      <c r="E203" s="20"/>
      <c r="F203" s="20"/>
      <c r="G203" s="20"/>
      <c r="P203" s="20"/>
    </row>
    <row r="204" spans="1:16" s="22" customFormat="1">
      <c r="A204" s="20"/>
      <c r="B204" s="20"/>
      <c r="C204" s="20"/>
      <c r="D204" s="20"/>
      <c r="E204" s="20"/>
      <c r="F204" s="20"/>
      <c r="G204" s="20"/>
      <c r="P204" s="20"/>
    </row>
    <row r="205" spans="1:16" s="22" customFormat="1">
      <c r="A205" s="20"/>
      <c r="B205" s="20"/>
      <c r="C205" s="20"/>
      <c r="D205" s="20"/>
      <c r="E205" s="20"/>
      <c r="F205" s="20"/>
      <c r="G205" s="20"/>
      <c r="P205" s="20"/>
    </row>
    <row r="206" spans="1:16" s="22" customFormat="1">
      <c r="A206" s="20"/>
      <c r="B206" s="20"/>
      <c r="C206" s="20"/>
      <c r="D206" s="20"/>
      <c r="E206" s="20"/>
      <c r="F206" s="20"/>
      <c r="G206" s="20"/>
      <c r="P206" s="20"/>
    </row>
    <row r="207" spans="1:16" s="22" customFormat="1">
      <c r="A207" s="20"/>
      <c r="B207" s="20"/>
      <c r="C207" s="20"/>
      <c r="D207" s="20"/>
      <c r="E207" s="20"/>
      <c r="F207" s="20"/>
      <c r="G207" s="20"/>
      <c r="P207" s="20"/>
    </row>
    <row r="208" spans="1:16" s="22" customFormat="1">
      <c r="A208" s="20"/>
      <c r="B208" s="20"/>
      <c r="C208" s="20"/>
      <c r="D208" s="20"/>
      <c r="E208" s="20"/>
      <c r="F208" s="20"/>
      <c r="G208" s="20"/>
      <c r="P208" s="20"/>
    </row>
    <row r="209" spans="1:16" s="22" customFormat="1">
      <c r="A209" s="20"/>
      <c r="B209" s="20"/>
      <c r="C209" s="20"/>
      <c r="D209" s="20"/>
      <c r="E209" s="20"/>
      <c r="F209" s="20"/>
      <c r="G209" s="20"/>
      <c r="P209" s="20"/>
    </row>
    <row r="210" spans="1:16" s="22" customFormat="1">
      <c r="A210" s="20"/>
      <c r="B210" s="20"/>
      <c r="C210" s="20"/>
      <c r="D210" s="20"/>
      <c r="E210" s="20"/>
      <c r="F210" s="20"/>
      <c r="G210" s="20"/>
      <c r="P210" s="20"/>
    </row>
    <row r="211" spans="1:16" s="22" customFormat="1">
      <c r="A211" s="20"/>
      <c r="B211" s="20"/>
      <c r="C211" s="20"/>
      <c r="D211" s="20"/>
      <c r="E211" s="20"/>
      <c r="F211" s="20"/>
      <c r="G211" s="20"/>
      <c r="P211" s="20"/>
    </row>
    <row r="212" spans="1:16" s="22" customFormat="1">
      <c r="A212" s="20"/>
      <c r="B212" s="20"/>
      <c r="C212" s="20"/>
      <c r="D212" s="20"/>
      <c r="E212" s="20"/>
      <c r="F212" s="20"/>
      <c r="G212" s="20"/>
      <c r="P212" s="20"/>
    </row>
    <row r="213" spans="1:16" s="22" customFormat="1">
      <c r="A213" s="20"/>
      <c r="B213" s="20"/>
      <c r="C213" s="20"/>
      <c r="D213" s="20"/>
      <c r="E213" s="20"/>
      <c r="F213" s="20"/>
      <c r="G213" s="20"/>
      <c r="P213" s="20"/>
    </row>
    <row r="214" spans="1:16" s="22" customFormat="1">
      <c r="A214" s="20"/>
      <c r="B214" s="20"/>
      <c r="C214" s="20"/>
      <c r="D214" s="20"/>
      <c r="E214" s="20"/>
      <c r="F214" s="20"/>
      <c r="G214" s="20"/>
      <c r="P214" s="20"/>
    </row>
    <row r="215" spans="1:16" s="22" customFormat="1">
      <c r="A215" s="20"/>
      <c r="B215" s="20"/>
      <c r="C215" s="20"/>
      <c r="D215" s="20"/>
      <c r="E215" s="20"/>
      <c r="F215" s="20"/>
      <c r="G215" s="20"/>
      <c r="P215" s="20"/>
    </row>
    <row r="216" spans="1:16" s="22" customFormat="1">
      <c r="A216" s="20"/>
      <c r="B216" s="20"/>
      <c r="C216" s="20"/>
      <c r="D216" s="20"/>
      <c r="E216" s="20"/>
      <c r="F216" s="20"/>
      <c r="G216" s="20"/>
      <c r="P216" s="20"/>
    </row>
    <row r="217" spans="1:16" s="22" customFormat="1">
      <c r="A217" s="20"/>
      <c r="B217" s="20"/>
      <c r="C217" s="20"/>
      <c r="D217" s="20"/>
      <c r="E217" s="20"/>
      <c r="F217" s="20"/>
      <c r="G217" s="20"/>
      <c r="P217" s="20"/>
    </row>
    <row r="218" spans="1:16" s="22" customFormat="1">
      <c r="A218" s="20"/>
      <c r="B218" s="20"/>
      <c r="C218" s="20"/>
      <c r="D218" s="20"/>
      <c r="E218" s="20"/>
      <c r="F218" s="20"/>
      <c r="G218" s="20"/>
      <c r="P218" s="20"/>
    </row>
    <row r="219" spans="1:16" s="22" customFormat="1">
      <c r="A219" s="20"/>
      <c r="B219" s="20"/>
      <c r="C219" s="20"/>
      <c r="D219" s="20"/>
      <c r="E219" s="20"/>
      <c r="F219" s="20"/>
      <c r="G219" s="20"/>
      <c r="P219" s="20"/>
    </row>
    <row r="220" spans="1:16" s="22" customFormat="1">
      <c r="A220" s="20"/>
      <c r="B220" s="20"/>
      <c r="C220" s="20"/>
      <c r="D220" s="20"/>
      <c r="E220" s="20"/>
      <c r="F220" s="20"/>
      <c r="G220" s="20"/>
      <c r="P220" s="20"/>
    </row>
    <row r="221" spans="1:16" s="22" customFormat="1">
      <c r="A221" s="20"/>
      <c r="B221" s="20"/>
      <c r="C221" s="20"/>
      <c r="D221" s="20"/>
      <c r="E221" s="20"/>
      <c r="F221" s="20"/>
      <c r="G221" s="20"/>
      <c r="P221" s="20"/>
    </row>
    <row r="222" spans="1:16" s="22" customFormat="1">
      <c r="A222" s="20"/>
      <c r="B222" s="20"/>
      <c r="C222" s="20"/>
      <c r="D222" s="20"/>
      <c r="E222" s="20"/>
      <c r="F222" s="20"/>
      <c r="G222" s="20"/>
      <c r="P222" s="20"/>
    </row>
    <row r="223" spans="1:16" s="22" customFormat="1">
      <c r="A223" s="20"/>
      <c r="B223" s="20"/>
      <c r="C223" s="20"/>
      <c r="D223" s="20"/>
      <c r="E223" s="20"/>
      <c r="F223" s="20"/>
      <c r="G223" s="20"/>
      <c r="P223" s="20"/>
    </row>
    <row r="224" spans="1:16" s="22" customFormat="1">
      <c r="A224" s="20"/>
      <c r="B224" s="20"/>
      <c r="C224" s="20"/>
      <c r="D224" s="20"/>
      <c r="E224" s="20"/>
      <c r="F224" s="20"/>
      <c r="G224" s="20"/>
      <c r="P224" s="20"/>
    </row>
    <row r="225" spans="1:16" s="22" customFormat="1">
      <c r="A225" s="20"/>
      <c r="B225" s="20"/>
      <c r="C225" s="20"/>
      <c r="D225" s="20"/>
      <c r="E225" s="20"/>
      <c r="F225" s="20"/>
      <c r="G225" s="20"/>
      <c r="P225" s="20"/>
    </row>
    <row r="226" spans="1:16" s="22" customFormat="1">
      <c r="A226" s="20"/>
      <c r="B226" s="20"/>
      <c r="C226" s="20"/>
      <c r="D226" s="20"/>
      <c r="E226" s="20"/>
      <c r="F226" s="20"/>
      <c r="G226" s="20"/>
      <c r="P226" s="20"/>
    </row>
    <row r="227" spans="1:16" s="22" customFormat="1">
      <c r="A227" s="20"/>
      <c r="B227" s="20"/>
      <c r="C227" s="20"/>
      <c r="D227" s="20"/>
      <c r="E227" s="20"/>
      <c r="F227" s="20"/>
      <c r="G227" s="20"/>
      <c r="P227" s="20"/>
    </row>
    <row r="228" spans="1:16" s="22" customFormat="1">
      <c r="A228" s="20"/>
      <c r="B228" s="20"/>
      <c r="C228" s="20"/>
      <c r="D228" s="20"/>
      <c r="E228" s="20"/>
      <c r="F228" s="20"/>
      <c r="G228" s="20"/>
      <c r="P228" s="20"/>
    </row>
    <row r="229" spans="1:16" s="22" customFormat="1">
      <c r="A229" s="20"/>
      <c r="B229" s="20"/>
      <c r="C229" s="20"/>
      <c r="D229" s="20"/>
      <c r="E229" s="20"/>
      <c r="F229" s="20"/>
      <c r="G229" s="20"/>
      <c r="P229" s="20"/>
    </row>
    <row r="230" spans="1:16" s="22" customFormat="1">
      <c r="A230" s="20"/>
      <c r="B230" s="20"/>
      <c r="C230" s="20"/>
      <c r="D230" s="20"/>
      <c r="E230" s="20"/>
      <c r="F230" s="20"/>
      <c r="G230" s="20"/>
      <c r="P230" s="20"/>
    </row>
    <row r="231" spans="1:16" s="22" customFormat="1">
      <c r="A231" s="20"/>
      <c r="B231" s="20"/>
      <c r="C231" s="20"/>
      <c r="D231" s="20"/>
      <c r="E231" s="20"/>
      <c r="F231" s="20"/>
      <c r="G231" s="20"/>
      <c r="P231" s="20"/>
    </row>
    <row r="232" spans="1:16" s="22" customFormat="1">
      <c r="A232" s="20"/>
      <c r="B232" s="20"/>
      <c r="C232" s="20"/>
      <c r="D232" s="20"/>
      <c r="E232" s="20"/>
      <c r="F232" s="20"/>
      <c r="G232" s="20"/>
      <c r="P232" s="20"/>
    </row>
    <row r="233" spans="1:16" s="22" customFormat="1">
      <c r="A233" s="20"/>
      <c r="B233" s="20"/>
      <c r="C233" s="20"/>
      <c r="D233" s="20"/>
      <c r="E233" s="20"/>
      <c r="F233" s="20"/>
      <c r="G233" s="20"/>
      <c r="P233" s="20"/>
    </row>
    <row r="234" spans="1:16" s="22" customFormat="1">
      <c r="A234" s="20"/>
      <c r="B234" s="20"/>
      <c r="C234" s="20"/>
      <c r="D234" s="20"/>
      <c r="E234" s="20"/>
      <c r="F234" s="20"/>
      <c r="G234" s="20"/>
      <c r="P234" s="20"/>
    </row>
    <row r="235" spans="1:16" s="22" customFormat="1">
      <c r="A235" s="20"/>
      <c r="B235" s="20"/>
      <c r="C235" s="20"/>
      <c r="D235" s="20"/>
      <c r="E235" s="20"/>
      <c r="F235" s="20"/>
      <c r="G235" s="20"/>
      <c r="P235" s="20"/>
    </row>
    <row r="236" spans="1:16" s="22" customFormat="1">
      <c r="A236" s="20"/>
      <c r="B236" s="20"/>
      <c r="C236" s="20"/>
      <c r="D236" s="20"/>
      <c r="E236" s="20"/>
      <c r="F236" s="20"/>
      <c r="G236" s="20"/>
      <c r="P236" s="20"/>
    </row>
    <row r="237" spans="1:16" s="22" customFormat="1">
      <c r="A237" s="20"/>
      <c r="B237" s="20"/>
      <c r="C237" s="20"/>
      <c r="D237" s="20"/>
      <c r="E237" s="20"/>
      <c r="F237" s="20"/>
      <c r="G237" s="20"/>
      <c r="P237" s="20"/>
    </row>
    <row r="238" spans="1:16" s="22" customFormat="1">
      <c r="A238" s="20"/>
      <c r="B238" s="20"/>
      <c r="C238" s="20"/>
      <c r="D238" s="20"/>
      <c r="E238" s="20"/>
      <c r="F238" s="20"/>
      <c r="G238" s="20"/>
      <c r="P238" s="20"/>
    </row>
    <row r="239" spans="1:16" s="22" customFormat="1">
      <c r="A239" s="20"/>
      <c r="B239" s="20"/>
      <c r="C239" s="20"/>
      <c r="D239" s="20"/>
      <c r="E239" s="20"/>
      <c r="F239" s="20"/>
      <c r="G239" s="20"/>
      <c r="P239" s="20"/>
    </row>
    <row r="240" spans="1:16" s="22" customFormat="1">
      <c r="A240" s="20"/>
      <c r="B240" s="20"/>
      <c r="C240" s="20"/>
      <c r="D240" s="20"/>
      <c r="E240" s="20"/>
      <c r="F240" s="20"/>
      <c r="G240" s="20"/>
      <c r="P240" s="20"/>
    </row>
    <row r="241" spans="1:16" s="22" customFormat="1">
      <c r="A241" s="20"/>
      <c r="B241" s="20"/>
      <c r="C241" s="20"/>
      <c r="D241" s="20"/>
      <c r="E241" s="20"/>
      <c r="F241" s="20"/>
      <c r="G241" s="20"/>
      <c r="P241" s="20"/>
    </row>
    <row r="242" spans="1:16" s="22" customFormat="1">
      <c r="A242" s="20"/>
      <c r="B242" s="20"/>
      <c r="C242" s="20"/>
      <c r="D242" s="20"/>
      <c r="E242" s="20"/>
      <c r="F242" s="20"/>
      <c r="G242" s="20"/>
      <c r="P242" s="20"/>
    </row>
    <row r="243" spans="1:16" s="22" customFormat="1">
      <c r="A243" s="20"/>
      <c r="B243" s="20"/>
      <c r="C243" s="20"/>
      <c r="D243" s="20"/>
      <c r="E243" s="20"/>
      <c r="F243" s="20"/>
      <c r="G243" s="20"/>
      <c r="P243" s="20"/>
    </row>
    <row r="244" spans="1:16" s="22" customFormat="1">
      <c r="A244" s="20"/>
      <c r="B244" s="20"/>
      <c r="C244" s="20"/>
      <c r="D244" s="20"/>
      <c r="E244" s="20"/>
      <c r="F244" s="20"/>
      <c r="G244" s="20"/>
      <c r="P244" s="20"/>
    </row>
    <row r="245" spans="1:16" s="22" customFormat="1">
      <c r="A245" s="20"/>
      <c r="B245" s="20"/>
      <c r="C245" s="20"/>
      <c r="D245" s="20"/>
      <c r="E245" s="20"/>
      <c r="F245" s="20"/>
      <c r="G245" s="20"/>
      <c r="P245" s="20"/>
    </row>
    <row r="246" spans="1:16" s="22" customFormat="1">
      <c r="A246" s="20"/>
      <c r="B246" s="20"/>
      <c r="C246" s="20"/>
      <c r="D246" s="20"/>
      <c r="E246" s="20"/>
      <c r="F246" s="20"/>
      <c r="G246" s="20"/>
      <c r="P246" s="20"/>
    </row>
    <row r="247" spans="1:16" s="22" customFormat="1">
      <c r="A247" s="20"/>
      <c r="B247" s="20"/>
      <c r="C247" s="20"/>
      <c r="D247" s="20"/>
      <c r="E247" s="20"/>
      <c r="F247" s="20"/>
      <c r="G247" s="20"/>
      <c r="P247" s="20"/>
    </row>
    <row r="248" spans="1:16" s="22" customFormat="1">
      <c r="A248" s="20"/>
      <c r="B248" s="20"/>
      <c r="C248" s="20"/>
      <c r="D248" s="20"/>
      <c r="E248" s="20"/>
      <c r="F248" s="20"/>
      <c r="G248" s="20"/>
      <c r="P248" s="20"/>
    </row>
    <row r="249" spans="1:16" s="22" customFormat="1">
      <c r="A249" s="20"/>
      <c r="B249" s="20"/>
      <c r="C249" s="20"/>
      <c r="D249" s="20"/>
      <c r="E249" s="20"/>
      <c r="F249" s="20"/>
      <c r="G249" s="20"/>
      <c r="P249" s="20"/>
    </row>
    <row r="250" spans="1:16" s="22" customFormat="1">
      <c r="A250" s="20"/>
      <c r="B250" s="20"/>
      <c r="C250" s="20"/>
      <c r="D250" s="20"/>
      <c r="E250" s="20"/>
      <c r="F250" s="20"/>
      <c r="G250" s="20"/>
      <c r="P250" s="20"/>
    </row>
    <row r="251" spans="1:16" s="22" customFormat="1">
      <c r="A251" s="20"/>
      <c r="B251" s="20"/>
      <c r="C251" s="20"/>
      <c r="D251" s="20"/>
      <c r="E251" s="20"/>
      <c r="F251" s="20"/>
      <c r="G251" s="20"/>
      <c r="P251" s="20"/>
    </row>
    <row r="252" spans="1:16" s="22" customFormat="1">
      <c r="A252" s="20"/>
      <c r="B252" s="20"/>
      <c r="C252" s="20"/>
      <c r="D252" s="20"/>
      <c r="E252" s="20"/>
      <c r="F252" s="20"/>
      <c r="G252" s="20"/>
      <c r="P252" s="20"/>
    </row>
    <row r="253" spans="1:16" s="22" customFormat="1">
      <c r="A253" s="20"/>
      <c r="B253" s="20"/>
      <c r="C253" s="20"/>
      <c r="D253" s="20"/>
      <c r="E253" s="20"/>
      <c r="F253" s="20"/>
      <c r="G253" s="20"/>
      <c r="P253" s="20"/>
    </row>
    <row r="254" spans="1:16" s="22" customFormat="1">
      <c r="A254" s="20"/>
      <c r="B254" s="20"/>
      <c r="C254" s="20"/>
      <c r="D254" s="20"/>
      <c r="E254" s="20"/>
      <c r="F254" s="20"/>
      <c r="G254" s="20"/>
      <c r="P254" s="20"/>
    </row>
    <row r="255" spans="1:16" s="22" customFormat="1">
      <c r="A255" s="20"/>
      <c r="B255" s="20"/>
      <c r="C255" s="20"/>
      <c r="D255" s="20"/>
      <c r="E255" s="20"/>
      <c r="F255" s="20"/>
      <c r="G255" s="20"/>
      <c r="P255" s="20"/>
    </row>
    <row r="256" spans="1:16" s="22" customFormat="1">
      <c r="A256" s="20"/>
      <c r="B256" s="20"/>
      <c r="C256" s="20"/>
      <c r="D256" s="20"/>
      <c r="E256" s="20"/>
      <c r="F256" s="20"/>
      <c r="G256" s="20"/>
      <c r="P256" s="20"/>
    </row>
    <row r="257" spans="1:16" s="22" customFormat="1">
      <c r="A257" s="20"/>
      <c r="B257" s="20"/>
      <c r="C257" s="20"/>
      <c r="D257" s="20"/>
      <c r="E257" s="20"/>
      <c r="F257" s="20"/>
      <c r="G257" s="20"/>
      <c r="P257" s="20"/>
    </row>
    <row r="258" spans="1:16" s="22" customFormat="1">
      <c r="A258" s="20"/>
      <c r="B258" s="20"/>
      <c r="C258" s="20"/>
      <c r="D258" s="20"/>
      <c r="E258" s="20"/>
      <c r="F258" s="20"/>
      <c r="G258" s="20"/>
      <c r="P258" s="20"/>
    </row>
    <row r="259" spans="1:16" s="22" customFormat="1">
      <c r="A259" s="20"/>
      <c r="B259" s="20"/>
      <c r="C259" s="20"/>
      <c r="D259" s="20"/>
      <c r="E259" s="20"/>
      <c r="F259" s="20"/>
      <c r="G259" s="20"/>
      <c r="P259" s="20"/>
    </row>
    <row r="260" spans="1:16" s="22" customFormat="1">
      <c r="A260" s="20"/>
      <c r="B260" s="20"/>
      <c r="C260" s="20"/>
      <c r="D260" s="20"/>
      <c r="E260" s="20"/>
      <c r="F260" s="20"/>
      <c r="G260" s="20"/>
      <c r="P260" s="20"/>
    </row>
    <row r="261" spans="1:16" s="22" customFormat="1">
      <c r="A261" s="20"/>
      <c r="B261" s="20"/>
      <c r="C261" s="20"/>
      <c r="D261" s="20"/>
      <c r="E261" s="20"/>
      <c r="F261" s="20"/>
      <c r="G261" s="20"/>
      <c r="P261" s="20"/>
    </row>
    <row r="262" spans="1:16" s="22" customFormat="1">
      <c r="A262" s="20"/>
      <c r="B262" s="20"/>
      <c r="C262" s="20"/>
      <c r="D262" s="20"/>
      <c r="E262" s="20"/>
      <c r="F262" s="20"/>
      <c r="G262" s="20"/>
      <c r="P262" s="20"/>
    </row>
    <row r="263" spans="1:16" s="22" customFormat="1">
      <c r="A263" s="20"/>
      <c r="B263" s="20"/>
      <c r="C263" s="20"/>
      <c r="D263" s="20"/>
      <c r="E263" s="20"/>
      <c r="F263" s="20"/>
      <c r="G263" s="20"/>
      <c r="P263" s="20"/>
    </row>
    <row r="264" spans="1:16" s="22" customFormat="1">
      <c r="A264" s="20"/>
      <c r="B264" s="20"/>
      <c r="C264" s="20"/>
      <c r="D264" s="20"/>
      <c r="E264" s="20"/>
      <c r="F264" s="20"/>
      <c r="G264" s="20"/>
      <c r="P264" s="20"/>
    </row>
    <row r="265" spans="1:16" s="22" customFormat="1">
      <c r="A265" s="20"/>
      <c r="B265" s="20"/>
      <c r="C265" s="20"/>
      <c r="D265" s="20"/>
      <c r="E265" s="20"/>
      <c r="F265" s="20"/>
      <c r="G265" s="20"/>
      <c r="P265" s="20"/>
    </row>
    <row r="266" spans="1:16" s="22" customFormat="1">
      <c r="A266" s="20"/>
      <c r="B266" s="20"/>
      <c r="C266" s="20"/>
      <c r="D266" s="20"/>
      <c r="E266" s="20"/>
      <c r="F266" s="20"/>
      <c r="G266" s="20"/>
      <c r="P266" s="20"/>
    </row>
    <row r="267" spans="1:16" s="22" customFormat="1">
      <c r="A267" s="20"/>
      <c r="B267" s="20"/>
      <c r="C267" s="20"/>
      <c r="D267" s="20"/>
      <c r="E267" s="20"/>
      <c r="F267" s="20"/>
      <c r="G267" s="20"/>
      <c r="P267" s="20"/>
    </row>
    <row r="268" spans="1:16" s="22" customFormat="1">
      <c r="A268" s="20"/>
      <c r="B268" s="20"/>
      <c r="C268" s="20"/>
      <c r="D268" s="20"/>
      <c r="E268" s="20"/>
      <c r="F268" s="20"/>
      <c r="G268" s="20"/>
      <c r="P268" s="20"/>
    </row>
    <row r="269" spans="1:16" s="22" customFormat="1">
      <c r="A269" s="20"/>
      <c r="B269" s="20"/>
      <c r="C269" s="20"/>
      <c r="D269" s="20"/>
      <c r="E269" s="20"/>
      <c r="F269" s="20"/>
      <c r="G269" s="20"/>
      <c r="P269" s="20"/>
    </row>
    <row r="270" spans="1:16" s="22" customFormat="1">
      <c r="A270" s="20"/>
      <c r="B270" s="20"/>
      <c r="C270" s="20"/>
      <c r="D270" s="20"/>
      <c r="E270" s="20"/>
      <c r="F270" s="20"/>
      <c r="G270" s="20"/>
      <c r="P270" s="20"/>
    </row>
    <row r="271" spans="1:16" s="22" customFormat="1">
      <c r="A271" s="20"/>
      <c r="B271" s="20"/>
      <c r="C271" s="20"/>
      <c r="D271" s="20"/>
      <c r="E271" s="20"/>
      <c r="F271" s="20"/>
      <c r="G271" s="20"/>
      <c r="P271" s="20"/>
    </row>
    <row r="272" spans="1:16" s="22" customFormat="1">
      <c r="A272" s="20"/>
      <c r="B272" s="20"/>
      <c r="C272" s="20"/>
      <c r="D272" s="20"/>
      <c r="E272" s="20"/>
      <c r="F272" s="20"/>
      <c r="G272" s="20"/>
      <c r="P272" s="20"/>
    </row>
    <row r="273" spans="1:16" s="22" customFormat="1">
      <c r="A273" s="20"/>
      <c r="B273" s="20"/>
      <c r="C273" s="20"/>
      <c r="D273" s="20"/>
      <c r="E273" s="20"/>
      <c r="F273" s="20"/>
      <c r="G273" s="20"/>
      <c r="P273" s="20"/>
    </row>
    <row r="274" spans="1:16" s="22" customFormat="1">
      <c r="A274" s="20"/>
      <c r="B274" s="20"/>
      <c r="C274" s="20"/>
      <c r="D274" s="20"/>
      <c r="E274" s="20"/>
      <c r="F274" s="20"/>
      <c r="G274" s="20"/>
      <c r="P274" s="20"/>
    </row>
    <row r="275" spans="1:16" s="22" customFormat="1">
      <c r="A275" s="20"/>
      <c r="B275" s="20"/>
      <c r="C275" s="20"/>
      <c r="D275" s="20"/>
      <c r="E275" s="20"/>
      <c r="F275" s="20"/>
      <c r="G275" s="20"/>
      <c r="P275" s="20"/>
    </row>
    <row r="276" spans="1:16" s="22" customFormat="1">
      <c r="A276" s="20"/>
      <c r="B276" s="20"/>
      <c r="C276" s="20"/>
      <c r="D276" s="20"/>
      <c r="E276" s="20"/>
      <c r="F276" s="20"/>
      <c r="G276" s="20"/>
      <c r="P276" s="20"/>
    </row>
    <row r="277" spans="1:16" s="22" customFormat="1">
      <c r="A277" s="20"/>
      <c r="B277" s="20"/>
      <c r="C277" s="20"/>
      <c r="D277" s="20"/>
      <c r="E277" s="20"/>
      <c r="F277" s="20"/>
      <c r="G277" s="20"/>
      <c r="P277" s="20"/>
    </row>
    <row r="278" spans="1:16" s="22" customFormat="1">
      <c r="A278" s="20"/>
      <c r="B278" s="20"/>
      <c r="C278" s="20"/>
      <c r="D278" s="20"/>
      <c r="E278" s="20"/>
      <c r="F278" s="20"/>
      <c r="G278" s="20"/>
      <c r="P278" s="20"/>
    </row>
    <row r="279" spans="1:16" s="22" customFormat="1">
      <c r="A279" s="20"/>
      <c r="B279" s="20"/>
      <c r="C279" s="20"/>
      <c r="D279" s="20"/>
      <c r="E279" s="20"/>
      <c r="F279" s="20"/>
      <c r="G279" s="20"/>
      <c r="P279" s="20"/>
    </row>
    <row r="280" spans="1:16" s="22" customFormat="1">
      <c r="A280" s="20"/>
      <c r="B280" s="20"/>
      <c r="C280" s="20"/>
      <c r="D280" s="20"/>
      <c r="E280" s="20"/>
      <c r="F280" s="20"/>
      <c r="G280" s="20"/>
      <c r="P280" s="20"/>
    </row>
    <row r="281" spans="1:16" s="22" customFormat="1">
      <c r="A281" s="20"/>
      <c r="B281" s="20"/>
      <c r="C281" s="20"/>
      <c r="D281" s="20"/>
      <c r="E281" s="20"/>
      <c r="F281" s="20"/>
      <c r="G281" s="20"/>
      <c r="P281" s="20"/>
    </row>
    <row r="282" spans="1:16" s="22" customFormat="1">
      <c r="A282" s="20"/>
      <c r="B282" s="20"/>
      <c r="C282" s="20"/>
      <c r="D282" s="20"/>
      <c r="E282" s="20"/>
      <c r="F282" s="20"/>
      <c r="G282" s="20"/>
      <c r="P282" s="20"/>
    </row>
    <row r="283" spans="1:16" s="22" customFormat="1">
      <c r="A283" s="20"/>
      <c r="B283" s="20"/>
      <c r="C283" s="20"/>
      <c r="D283" s="20"/>
      <c r="E283" s="20"/>
      <c r="F283" s="20"/>
      <c r="G283" s="20"/>
      <c r="P283" s="20"/>
    </row>
    <row r="284" spans="1:16" s="22" customFormat="1">
      <c r="A284" s="20"/>
      <c r="B284" s="20"/>
      <c r="C284" s="20"/>
      <c r="D284" s="20"/>
      <c r="E284" s="20"/>
      <c r="F284" s="20"/>
      <c r="G284" s="20"/>
      <c r="P284" s="20"/>
    </row>
    <row r="285" spans="1:16" s="22" customFormat="1">
      <c r="A285" s="20"/>
      <c r="B285" s="20"/>
      <c r="C285" s="20"/>
      <c r="D285" s="20"/>
      <c r="E285" s="20"/>
      <c r="F285" s="20"/>
      <c r="G285" s="20"/>
      <c r="P285" s="20"/>
    </row>
    <row r="286" spans="1:16" s="22" customFormat="1">
      <c r="A286" s="20"/>
      <c r="B286" s="20"/>
      <c r="C286" s="20"/>
      <c r="D286" s="20"/>
      <c r="E286" s="20"/>
      <c r="F286" s="20"/>
      <c r="G286" s="20"/>
      <c r="P286" s="20"/>
    </row>
    <row r="287" spans="1:16" s="22" customFormat="1">
      <c r="A287" s="20"/>
      <c r="B287" s="20"/>
      <c r="C287" s="20"/>
      <c r="D287" s="20"/>
      <c r="E287" s="20"/>
      <c r="F287" s="20"/>
      <c r="G287" s="20"/>
      <c r="P287" s="20"/>
    </row>
    <row r="288" spans="1:16" s="22" customFormat="1">
      <c r="A288" s="20"/>
      <c r="B288" s="20"/>
      <c r="C288" s="20"/>
      <c r="D288" s="20"/>
      <c r="E288" s="20"/>
      <c r="F288" s="20"/>
      <c r="G288" s="20"/>
      <c r="P288" s="20"/>
    </row>
    <row r="289" spans="1:16" s="22" customFormat="1">
      <c r="A289" s="20"/>
      <c r="B289" s="20"/>
      <c r="C289" s="20"/>
      <c r="D289" s="20"/>
      <c r="E289" s="20"/>
      <c r="F289" s="20"/>
      <c r="G289" s="20"/>
      <c r="P289" s="20"/>
    </row>
    <row r="290" spans="1:16" s="22" customFormat="1">
      <c r="A290" s="20"/>
      <c r="B290" s="20"/>
      <c r="C290" s="20"/>
      <c r="D290" s="20"/>
      <c r="E290" s="20"/>
      <c r="F290" s="20"/>
      <c r="G290" s="20"/>
      <c r="P290" s="20"/>
    </row>
    <row r="291" spans="1:16" s="22" customFormat="1">
      <c r="A291" s="20"/>
      <c r="B291" s="20"/>
      <c r="C291" s="20"/>
      <c r="D291" s="20"/>
      <c r="E291" s="20"/>
      <c r="F291" s="20"/>
      <c r="G291" s="20"/>
      <c r="P291" s="20"/>
    </row>
    <row r="292" spans="1:16" s="22" customFormat="1">
      <c r="A292" s="20"/>
      <c r="B292" s="20"/>
      <c r="C292" s="20"/>
      <c r="D292" s="20"/>
      <c r="E292" s="20"/>
      <c r="F292" s="20"/>
      <c r="G292" s="20"/>
      <c r="P292" s="20"/>
    </row>
    <row r="293" spans="1:16" s="22" customFormat="1">
      <c r="A293" s="20"/>
      <c r="B293" s="20"/>
      <c r="C293" s="20"/>
      <c r="D293" s="20"/>
      <c r="E293" s="20"/>
      <c r="F293" s="20"/>
      <c r="G293" s="20"/>
      <c r="P293" s="20"/>
    </row>
    <row r="294" spans="1:16" s="22" customFormat="1">
      <c r="A294" s="20"/>
      <c r="B294" s="20"/>
      <c r="C294" s="20"/>
      <c r="D294" s="20"/>
      <c r="E294" s="20"/>
      <c r="F294" s="20"/>
      <c r="G294" s="20"/>
      <c r="P294" s="20"/>
    </row>
    <row r="295" spans="1:16" s="22" customFormat="1">
      <c r="A295" s="20"/>
      <c r="B295" s="20"/>
      <c r="C295" s="20"/>
      <c r="D295" s="20"/>
      <c r="E295" s="20"/>
      <c r="F295" s="20"/>
      <c r="G295" s="20"/>
      <c r="P295" s="20"/>
    </row>
    <row r="296" spans="1:16" s="22" customFormat="1">
      <c r="A296" s="20"/>
      <c r="B296" s="20"/>
      <c r="C296" s="20"/>
      <c r="D296" s="20"/>
      <c r="E296" s="20"/>
      <c r="F296" s="20"/>
      <c r="G296" s="20"/>
      <c r="P296" s="20"/>
    </row>
    <row r="297" spans="1:16" s="22" customFormat="1">
      <c r="A297" s="20"/>
      <c r="B297" s="20"/>
      <c r="C297" s="20"/>
      <c r="D297" s="20"/>
      <c r="E297" s="20"/>
      <c r="F297" s="20"/>
      <c r="G297" s="20"/>
      <c r="P297" s="20"/>
    </row>
    <row r="298" spans="1:16" s="22" customFormat="1">
      <c r="A298" s="20"/>
      <c r="B298" s="20"/>
      <c r="C298" s="20"/>
      <c r="D298" s="20"/>
      <c r="E298" s="20"/>
      <c r="F298" s="20"/>
      <c r="G298" s="20"/>
      <c r="P298" s="20"/>
    </row>
    <row r="299" spans="1:16" s="22" customFormat="1">
      <c r="A299" s="20"/>
      <c r="B299" s="20"/>
      <c r="C299" s="20"/>
      <c r="D299" s="20"/>
      <c r="E299" s="20"/>
      <c r="F299" s="20"/>
      <c r="G299" s="20"/>
      <c r="P299" s="20"/>
    </row>
    <row r="300" spans="1:16" s="22" customFormat="1">
      <c r="A300" s="20"/>
      <c r="B300" s="20"/>
      <c r="C300" s="20"/>
      <c r="D300" s="20"/>
      <c r="E300" s="20"/>
      <c r="F300" s="20"/>
      <c r="G300" s="20"/>
      <c r="P300" s="20"/>
    </row>
    <row r="301" spans="1:16" s="22" customFormat="1">
      <c r="A301" s="20"/>
      <c r="B301" s="20"/>
      <c r="C301" s="20"/>
      <c r="D301" s="20"/>
      <c r="E301" s="20"/>
      <c r="F301" s="20"/>
      <c r="G301" s="20"/>
      <c r="P301" s="20"/>
    </row>
    <row r="302" spans="1:16" s="22" customFormat="1">
      <c r="A302" s="20"/>
      <c r="B302" s="20"/>
      <c r="C302" s="20"/>
      <c r="D302" s="20"/>
      <c r="E302" s="20"/>
      <c r="F302" s="20"/>
      <c r="G302" s="20"/>
      <c r="P302" s="20"/>
    </row>
    <row r="303" spans="1:16" s="22" customFormat="1">
      <c r="A303" s="20"/>
      <c r="B303" s="20"/>
      <c r="C303" s="20"/>
      <c r="D303" s="20"/>
      <c r="E303" s="20"/>
      <c r="F303" s="20"/>
      <c r="G303" s="20"/>
      <c r="P303" s="20"/>
    </row>
    <row r="304" spans="1:16" s="22" customFormat="1">
      <c r="A304" s="20"/>
      <c r="B304" s="20"/>
      <c r="C304" s="20"/>
      <c r="D304" s="20"/>
      <c r="E304" s="20"/>
      <c r="F304" s="20"/>
      <c r="G304" s="20"/>
      <c r="P304" s="20"/>
    </row>
    <row r="305" spans="1:16" s="22" customFormat="1">
      <c r="A305" s="20"/>
      <c r="B305" s="20"/>
      <c r="C305" s="20"/>
      <c r="D305" s="20"/>
      <c r="E305" s="20"/>
      <c r="F305" s="20"/>
      <c r="G305" s="20"/>
      <c r="P305" s="20"/>
    </row>
    <row r="306" spans="1:16" s="22" customFormat="1">
      <c r="A306" s="20"/>
      <c r="B306" s="20"/>
      <c r="C306" s="20"/>
      <c r="D306" s="20"/>
      <c r="E306" s="20"/>
      <c r="F306" s="20"/>
      <c r="G306" s="20"/>
      <c r="P306" s="20"/>
    </row>
    <row r="307" spans="1:16" s="22" customFormat="1">
      <c r="A307" s="20"/>
      <c r="B307" s="20"/>
      <c r="C307" s="20"/>
      <c r="D307" s="20"/>
      <c r="E307" s="20"/>
      <c r="F307" s="20"/>
      <c r="G307" s="20"/>
      <c r="P307" s="20"/>
    </row>
    <row r="308" spans="1:16" s="22" customFormat="1">
      <c r="A308" s="20"/>
      <c r="B308" s="20"/>
      <c r="C308" s="20"/>
      <c r="D308" s="20"/>
      <c r="E308" s="20"/>
      <c r="F308" s="20"/>
      <c r="G308" s="20"/>
      <c r="P308" s="20"/>
    </row>
    <row r="309" spans="1:16" s="22" customFormat="1">
      <c r="A309" s="20"/>
      <c r="B309" s="20"/>
      <c r="C309" s="20"/>
      <c r="D309" s="20"/>
      <c r="E309" s="20"/>
      <c r="F309" s="20"/>
      <c r="G309" s="20"/>
      <c r="P309" s="20"/>
    </row>
    <row r="310" spans="1:16" s="22" customFormat="1">
      <c r="A310" s="20"/>
      <c r="B310" s="20"/>
      <c r="C310" s="20"/>
      <c r="D310" s="20"/>
      <c r="E310" s="20"/>
      <c r="F310" s="20"/>
      <c r="G310" s="20"/>
      <c r="P310" s="20"/>
    </row>
    <row r="311" spans="1:16" s="22" customFormat="1">
      <c r="A311" s="20"/>
      <c r="B311" s="20"/>
      <c r="C311" s="20"/>
      <c r="D311" s="20"/>
      <c r="E311" s="20"/>
      <c r="F311" s="20"/>
      <c r="G311" s="20"/>
      <c r="P311" s="20"/>
    </row>
    <row r="312" spans="1:16" s="22" customFormat="1">
      <c r="A312" s="20"/>
      <c r="B312" s="20"/>
      <c r="C312" s="20"/>
      <c r="D312" s="20"/>
      <c r="E312" s="20"/>
      <c r="F312" s="20"/>
      <c r="G312" s="20"/>
      <c r="P312" s="20"/>
    </row>
    <row r="313" spans="1:16" s="22" customFormat="1">
      <c r="A313" s="20"/>
      <c r="B313" s="20"/>
      <c r="C313" s="20"/>
      <c r="D313" s="20"/>
      <c r="E313" s="20"/>
      <c r="F313" s="20"/>
      <c r="G313" s="20"/>
      <c r="P313" s="20"/>
    </row>
    <row r="314" spans="1:16" s="22" customFormat="1">
      <c r="A314" s="20"/>
      <c r="B314" s="20"/>
      <c r="C314" s="20"/>
      <c r="D314" s="20"/>
      <c r="E314" s="20"/>
      <c r="F314" s="20"/>
      <c r="G314" s="20"/>
      <c r="P314" s="20"/>
    </row>
    <row r="315" spans="1:16" s="22" customFormat="1">
      <c r="A315" s="20"/>
      <c r="B315" s="20"/>
      <c r="C315" s="20"/>
      <c r="D315" s="20"/>
      <c r="E315" s="20"/>
      <c r="F315" s="20"/>
      <c r="G315" s="20"/>
      <c r="P315" s="20"/>
    </row>
    <row r="316" spans="1:16" s="22" customFormat="1">
      <c r="A316" s="20"/>
      <c r="B316" s="20"/>
      <c r="C316" s="20"/>
      <c r="D316" s="20"/>
      <c r="E316" s="20"/>
      <c r="F316" s="20"/>
      <c r="G316" s="20"/>
      <c r="P316" s="20"/>
    </row>
    <row r="317" spans="1:16" s="22" customFormat="1">
      <c r="A317" s="20"/>
      <c r="B317" s="20"/>
      <c r="C317" s="20"/>
      <c r="D317" s="20"/>
      <c r="E317" s="20"/>
      <c r="F317" s="20"/>
      <c r="G317" s="20"/>
      <c r="P317" s="20"/>
    </row>
    <row r="318" spans="1:16" s="22" customFormat="1">
      <c r="A318" s="20"/>
      <c r="B318" s="20"/>
      <c r="C318" s="20"/>
      <c r="D318" s="20"/>
      <c r="E318" s="20"/>
      <c r="F318" s="20"/>
      <c r="G318" s="20"/>
      <c r="P318" s="20"/>
    </row>
    <row r="319" spans="1:16" s="22" customFormat="1">
      <c r="A319" s="20"/>
      <c r="B319" s="20"/>
      <c r="C319" s="20"/>
      <c r="D319" s="20"/>
      <c r="E319" s="20"/>
      <c r="F319" s="20"/>
      <c r="G319" s="20"/>
      <c r="P319" s="20"/>
    </row>
    <row r="320" spans="1:16" s="22" customFormat="1">
      <c r="A320" s="20"/>
      <c r="B320" s="20"/>
      <c r="C320" s="20"/>
      <c r="D320" s="20"/>
      <c r="E320" s="20"/>
      <c r="F320" s="20"/>
      <c r="G320" s="20"/>
      <c r="P320" s="20"/>
    </row>
    <row r="321" spans="1:16" s="22" customFormat="1">
      <c r="A321" s="20"/>
      <c r="B321" s="20"/>
      <c r="C321" s="20"/>
      <c r="D321" s="20"/>
      <c r="E321" s="20"/>
      <c r="F321" s="20"/>
      <c r="G321" s="20"/>
      <c r="P321" s="20"/>
    </row>
    <row r="322" spans="1:16" s="22" customFormat="1">
      <c r="A322" s="20"/>
      <c r="B322" s="20"/>
      <c r="C322" s="20"/>
      <c r="D322" s="20"/>
      <c r="E322" s="20"/>
      <c r="F322" s="20"/>
      <c r="G322" s="20"/>
      <c r="P322" s="20"/>
    </row>
    <row r="323" spans="1:16" s="22" customFormat="1">
      <c r="A323" s="20"/>
      <c r="B323" s="20"/>
      <c r="C323" s="20"/>
      <c r="D323" s="20"/>
      <c r="E323" s="20"/>
      <c r="F323" s="20"/>
      <c r="G323" s="20"/>
      <c r="P323" s="20"/>
    </row>
    <row r="324" spans="1:16" s="22" customFormat="1">
      <c r="A324" s="20"/>
      <c r="B324" s="20"/>
      <c r="C324" s="20"/>
      <c r="D324" s="20"/>
      <c r="E324" s="20"/>
      <c r="F324" s="20"/>
      <c r="G324" s="20"/>
      <c r="P324" s="20"/>
    </row>
    <row r="325" spans="1:16" s="22" customFormat="1">
      <c r="A325" s="20"/>
      <c r="B325" s="20"/>
      <c r="C325" s="20"/>
      <c r="D325" s="20"/>
      <c r="E325" s="20"/>
      <c r="F325" s="20"/>
      <c r="G325" s="20"/>
      <c r="P325" s="20"/>
    </row>
    <row r="326" spans="1:16" s="22" customFormat="1">
      <c r="A326" s="20"/>
      <c r="B326" s="20"/>
      <c r="C326" s="20"/>
      <c r="D326" s="20"/>
      <c r="E326" s="20"/>
      <c r="F326" s="20"/>
      <c r="G326" s="20"/>
      <c r="P326" s="20"/>
    </row>
    <row r="327" spans="1:16" s="22" customFormat="1">
      <c r="A327" s="20"/>
      <c r="B327" s="20"/>
      <c r="C327" s="20"/>
      <c r="D327" s="20"/>
      <c r="E327" s="20"/>
      <c r="F327" s="20"/>
      <c r="G327" s="20"/>
      <c r="P327" s="20"/>
    </row>
    <row r="328" spans="1:16" s="22" customFormat="1">
      <c r="A328" s="20"/>
      <c r="B328" s="20"/>
      <c r="C328" s="20"/>
      <c r="D328" s="20"/>
      <c r="E328" s="20"/>
      <c r="F328" s="20"/>
      <c r="G328" s="20"/>
      <c r="P328" s="20"/>
    </row>
    <row r="329" spans="1:16" s="22" customFormat="1">
      <c r="A329" s="20"/>
      <c r="B329" s="20"/>
      <c r="C329" s="20"/>
      <c r="D329" s="20"/>
      <c r="E329" s="20"/>
      <c r="F329" s="20"/>
      <c r="G329" s="20"/>
      <c r="P329" s="20"/>
    </row>
    <row r="330" spans="1:16" s="22" customFormat="1">
      <c r="A330" s="20"/>
      <c r="B330" s="20"/>
      <c r="C330" s="20"/>
      <c r="D330" s="20"/>
      <c r="E330" s="20"/>
      <c r="F330" s="20"/>
      <c r="G330" s="20"/>
      <c r="P330" s="20"/>
    </row>
    <row r="331" spans="1:16" s="22" customFormat="1">
      <c r="A331" s="20"/>
      <c r="B331" s="20"/>
      <c r="C331" s="20"/>
      <c r="D331" s="20"/>
      <c r="E331" s="20"/>
      <c r="F331" s="20"/>
      <c r="G331" s="20"/>
      <c r="P331" s="20"/>
    </row>
    <row r="332" spans="1:16" s="22" customFormat="1">
      <c r="A332" s="20"/>
      <c r="B332" s="20"/>
      <c r="C332" s="20"/>
      <c r="D332" s="20"/>
      <c r="E332" s="20"/>
      <c r="F332" s="20"/>
      <c r="G332" s="20"/>
      <c r="P332" s="20"/>
    </row>
    <row r="333" spans="1:16" s="22" customFormat="1">
      <c r="A333" s="20"/>
      <c r="B333" s="20"/>
      <c r="C333" s="20"/>
      <c r="D333" s="20"/>
      <c r="E333" s="20"/>
      <c r="F333" s="20"/>
      <c r="G333" s="20"/>
      <c r="P333" s="20"/>
    </row>
    <row r="334" spans="1:16" s="22" customFormat="1">
      <c r="A334" s="20"/>
      <c r="B334" s="20"/>
      <c r="C334" s="20"/>
      <c r="D334" s="20"/>
      <c r="E334" s="20"/>
      <c r="F334" s="20"/>
      <c r="G334" s="20"/>
      <c r="P334" s="20"/>
    </row>
    <row r="335" spans="1:16" s="22" customFormat="1">
      <c r="A335" s="20"/>
      <c r="B335" s="20"/>
      <c r="C335" s="20"/>
      <c r="D335" s="20"/>
      <c r="E335" s="20"/>
      <c r="F335" s="20"/>
      <c r="G335" s="20"/>
      <c r="P335" s="20"/>
    </row>
    <row r="336" spans="1:16" s="22" customFormat="1">
      <c r="A336" s="20"/>
      <c r="B336" s="20"/>
      <c r="C336" s="20"/>
      <c r="D336" s="20"/>
      <c r="E336" s="20"/>
      <c r="F336" s="20"/>
      <c r="G336" s="20"/>
      <c r="P336" s="20"/>
    </row>
    <row r="337" spans="1:16" s="22" customFormat="1">
      <c r="A337" s="20"/>
      <c r="B337" s="20"/>
      <c r="C337" s="20"/>
      <c r="D337" s="20"/>
      <c r="E337" s="20"/>
      <c r="F337" s="20"/>
      <c r="G337" s="20"/>
      <c r="P337" s="20"/>
    </row>
    <row r="338" spans="1:16" s="22" customFormat="1">
      <c r="A338" s="20"/>
      <c r="B338" s="20"/>
      <c r="C338" s="20"/>
      <c r="D338" s="20"/>
      <c r="E338" s="20"/>
      <c r="F338" s="20"/>
      <c r="G338" s="20"/>
      <c r="P338" s="20"/>
    </row>
    <row r="339" spans="1:16" s="22" customFormat="1">
      <c r="A339" s="20"/>
      <c r="B339" s="20"/>
      <c r="C339" s="20"/>
      <c r="D339" s="20"/>
      <c r="E339" s="20"/>
      <c r="F339" s="20"/>
      <c r="G339" s="20"/>
      <c r="P339" s="20"/>
    </row>
    <row r="340" spans="1:16" s="22" customFormat="1">
      <c r="A340" s="20"/>
      <c r="B340" s="20"/>
      <c r="C340" s="20"/>
      <c r="D340" s="20"/>
      <c r="E340" s="20"/>
      <c r="F340" s="20"/>
      <c r="G340" s="20"/>
      <c r="P340" s="20"/>
    </row>
    <row r="341" spans="1:16" s="22" customFormat="1">
      <c r="A341" s="20"/>
      <c r="B341" s="20"/>
      <c r="C341" s="20"/>
      <c r="D341" s="20"/>
      <c r="E341" s="20"/>
      <c r="F341" s="20"/>
      <c r="G341" s="20"/>
      <c r="P341" s="20"/>
    </row>
    <row r="342" spans="1:16" s="22" customFormat="1">
      <c r="A342" s="20"/>
      <c r="B342" s="20"/>
      <c r="C342" s="20"/>
      <c r="D342" s="20"/>
      <c r="E342" s="20"/>
      <c r="F342" s="20"/>
      <c r="G342" s="20"/>
      <c r="P342" s="20"/>
    </row>
    <row r="343" spans="1:16" s="22" customFormat="1">
      <c r="A343" s="20"/>
      <c r="B343" s="20"/>
      <c r="C343" s="20"/>
      <c r="D343" s="20"/>
      <c r="E343" s="20"/>
      <c r="F343" s="20"/>
      <c r="G343" s="20"/>
      <c r="P343" s="20"/>
    </row>
    <row r="344" spans="1:16" s="22" customFormat="1">
      <c r="A344" s="20"/>
      <c r="B344" s="20"/>
      <c r="C344" s="20"/>
      <c r="D344" s="20"/>
      <c r="E344" s="20"/>
      <c r="F344" s="20"/>
      <c r="G344" s="20"/>
      <c r="P344" s="20"/>
    </row>
    <row r="345" spans="1:16" s="22" customFormat="1">
      <c r="A345" s="20"/>
      <c r="B345" s="20"/>
      <c r="C345" s="20"/>
      <c r="D345" s="20"/>
      <c r="E345" s="20"/>
      <c r="F345" s="20"/>
      <c r="G345" s="20"/>
      <c r="P345" s="20"/>
    </row>
    <row r="346" spans="1:16" s="22" customFormat="1">
      <c r="A346" s="20"/>
      <c r="B346" s="20"/>
      <c r="C346" s="20"/>
      <c r="D346" s="20"/>
      <c r="E346" s="20"/>
      <c r="F346" s="20"/>
      <c r="G346" s="20"/>
      <c r="P346" s="20"/>
    </row>
    <row r="347" spans="1:16" s="22" customFormat="1">
      <c r="A347" s="20"/>
      <c r="B347" s="20"/>
      <c r="C347" s="20"/>
      <c r="D347" s="20"/>
      <c r="E347" s="20"/>
      <c r="F347" s="20"/>
      <c r="G347" s="20"/>
      <c r="P347" s="20"/>
    </row>
    <row r="348" spans="1:16" s="22" customFormat="1">
      <c r="A348" s="20"/>
      <c r="B348" s="20"/>
      <c r="C348" s="20"/>
      <c r="D348" s="20"/>
      <c r="E348" s="20"/>
      <c r="F348" s="20"/>
      <c r="G348" s="20"/>
      <c r="P348" s="20"/>
    </row>
    <row r="349" spans="1:16" s="22" customFormat="1">
      <c r="A349" s="20"/>
      <c r="B349" s="20"/>
      <c r="C349" s="20"/>
      <c r="D349" s="20"/>
      <c r="E349" s="20"/>
      <c r="F349" s="20"/>
      <c r="G349" s="20"/>
      <c r="P349" s="20"/>
    </row>
    <row r="350" spans="1:16" s="22" customFormat="1">
      <c r="A350" s="20"/>
      <c r="B350" s="20"/>
      <c r="C350" s="20"/>
      <c r="D350" s="20"/>
      <c r="E350" s="20"/>
      <c r="F350" s="20"/>
      <c r="G350" s="20"/>
      <c r="P350" s="20"/>
    </row>
    <row r="351" spans="1:16" s="22" customFormat="1">
      <c r="A351" s="20"/>
      <c r="B351" s="20"/>
      <c r="C351" s="20"/>
      <c r="D351" s="20"/>
      <c r="E351" s="20"/>
      <c r="F351" s="20"/>
      <c r="G351" s="20"/>
      <c r="P351" s="20"/>
    </row>
    <row r="352" spans="1:16" s="22" customFormat="1">
      <c r="A352" s="20"/>
      <c r="B352" s="20"/>
      <c r="C352" s="20"/>
      <c r="D352" s="20"/>
      <c r="E352" s="20"/>
      <c r="F352" s="20"/>
      <c r="G352" s="20"/>
      <c r="P352" s="20"/>
    </row>
    <row r="353" spans="1:16" s="22" customFormat="1">
      <c r="A353" s="20"/>
      <c r="B353" s="20"/>
      <c r="C353" s="20"/>
      <c r="D353" s="20"/>
      <c r="E353" s="20"/>
      <c r="F353" s="20"/>
      <c r="G353" s="20"/>
      <c r="P353" s="20"/>
    </row>
    <row r="354" spans="1:16" s="22" customFormat="1">
      <c r="A354" s="20"/>
      <c r="B354" s="20"/>
      <c r="C354" s="20"/>
      <c r="D354" s="20"/>
      <c r="E354" s="20"/>
      <c r="F354" s="20"/>
      <c r="G354" s="20"/>
      <c r="P354" s="20"/>
    </row>
    <row r="355" spans="1:16" s="22" customFormat="1">
      <c r="A355" s="20"/>
      <c r="B355" s="20"/>
      <c r="C355" s="20"/>
      <c r="D355" s="20"/>
      <c r="E355" s="20"/>
      <c r="F355" s="20"/>
      <c r="G355" s="20"/>
      <c r="P355" s="20"/>
    </row>
    <row r="356" spans="1:16" s="22" customFormat="1">
      <c r="A356" s="20"/>
      <c r="B356" s="20"/>
      <c r="C356" s="20"/>
      <c r="D356" s="20"/>
      <c r="E356" s="20"/>
      <c r="F356" s="20"/>
      <c r="G356" s="20"/>
      <c r="P356" s="20"/>
    </row>
    <row r="357" spans="1:16" s="22" customFormat="1">
      <c r="A357" s="20"/>
      <c r="B357" s="20"/>
      <c r="C357" s="20"/>
      <c r="D357" s="20"/>
      <c r="E357" s="20"/>
      <c r="F357" s="20"/>
      <c r="G357" s="20"/>
      <c r="N357" s="33"/>
      <c r="O357" s="33"/>
      <c r="P357" s="20"/>
    </row>
    <row r="358" spans="1:16" s="22" customFormat="1">
      <c r="A358" s="20"/>
      <c r="B358" s="20"/>
      <c r="C358" s="20"/>
      <c r="D358" s="20"/>
      <c r="E358" s="20"/>
      <c r="F358" s="20"/>
      <c r="G358" s="20"/>
      <c r="N358" s="33"/>
      <c r="O358" s="33"/>
      <c r="P358" s="20"/>
    </row>
    <row r="359" spans="1:16" s="22" customFormat="1">
      <c r="A359" s="20"/>
      <c r="B359" s="20"/>
      <c r="C359" s="20"/>
      <c r="D359" s="20"/>
      <c r="E359" s="20"/>
      <c r="F359" s="20"/>
      <c r="G359" s="20"/>
      <c r="N359" s="33"/>
      <c r="O359" s="33"/>
      <c r="P359" s="20"/>
    </row>
    <row r="360" spans="1:16" s="22" customFormat="1">
      <c r="A360" s="20"/>
      <c r="B360" s="20"/>
      <c r="C360" s="20"/>
      <c r="D360" s="20"/>
      <c r="E360" s="20"/>
      <c r="F360" s="20"/>
      <c r="G360" s="20"/>
      <c r="N360" s="33"/>
      <c r="O360" s="33"/>
      <c r="P360" s="20"/>
    </row>
    <row r="361" spans="1:16" s="22" customFormat="1">
      <c r="A361" s="20"/>
      <c r="B361" s="20"/>
      <c r="C361" s="20"/>
      <c r="D361" s="20"/>
      <c r="E361" s="20"/>
      <c r="F361" s="20"/>
      <c r="G361" s="20"/>
      <c r="N361" s="33"/>
      <c r="O361" s="33"/>
      <c r="P361" s="20"/>
    </row>
    <row r="362" spans="1:16" s="22" customFormat="1">
      <c r="A362" s="20"/>
      <c r="B362" s="20"/>
      <c r="C362" s="20"/>
      <c r="D362" s="20"/>
      <c r="E362" s="20"/>
      <c r="F362" s="20"/>
      <c r="G362" s="20"/>
      <c r="N362" s="33"/>
      <c r="O362" s="33"/>
      <c r="P362" s="20"/>
    </row>
    <row r="363" spans="1:16" s="22" customFormat="1">
      <c r="A363" s="20"/>
      <c r="B363" s="20"/>
      <c r="C363" s="20"/>
      <c r="D363" s="20"/>
      <c r="E363" s="20"/>
      <c r="F363" s="20"/>
      <c r="G363" s="20"/>
      <c r="N363" s="33"/>
      <c r="O363" s="33"/>
      <c r="P363" s="20"/>
    </row>
    <row r="364" spans="1:16" s="22" customFormat="1">
      <c r="A364" s="20"/>
      <c r="B364" s="20"/>
      <c r="C364" s="20"/>
      <c r="D364" s="20"/>
      <c r="E364" s="20"/>
      <c r="F364" s="20"/>
      <c r="G364" s="20"/>
      <c r="N364" s="33"/>
      <c r="O364" s="33"/>
      <c r="P364" s="20"/>
    </row>
    <row r="365" spans="1:16" s="22" customFormat="1">
      <c r="A365" s="20"/>
      <c r="B365" s="20"/>
      <c r="C365" s="20"/>
      <c r="D365" s="20"/>
      <c r="E365" s="20"/>
      <c r="F365" s="20"/>
      <c r="G365" s="20"/>
      <c r="N365" s="33"/>
      <c r="O365" s="33"/>
      <c r="P365" s="20"/>
    </row>
    <row r="366" spans="1:16" s="22" customFormat="1">
      <c r="A366" s="20"/>
      <c r="B366" s="20"/>
      <c r="C366" s="20"/>
      <c r="D366" s="20"/>
      <c r="E366" s="20"/>
      <c r="F366" s="20"/>
      <c r="G366" s="20"/>
      <c r="N366" s="33"/>
      <c r="O366" s="33"/>
      <c r="P366" s="20"/>
    </row>
    <row r="367" spans="1:16" s="22" customFormat="1">
      <c r="A367" s="20"/>
      <c r="B367" s="20"/>
      <c r="C367" s="20"/>
      <c r="D367" s="20"/>
      <c r="E367" s="20"/>
      <c r="F367" s="20"/>
      <c r="G367" s="20"/>
      <c r="N367" s="33"/>
      <c r="O367" s="33"/>
      <c r="P367" s="20"/>
    </row>
    <row r="368" spans="1:16" s="22" customFormat="1">
      <c r="A368" s="20"/>
      <c r="B368" s="20"/>
      <c r="C368" s="20"/>
      <c r="D368" s="20"/>
      <c r="E368" s="20"/>
      <c r="F368" s="20"/>
      <c r="G368" s="20"/>
      <c r="N368" s="33"/>
      <c r="O368" s="33"/>
      <c r="P368" s="20"/>
    </row>
    <row r="369" spans="1:16" s="22" customFormat="1">
      <c r="A369" s="20"/>
      <c r="B369" s="20"/>
      <c r="C369" s="20"/>
      <c r="D369" s="20"/>
      <c r="E369" s="20"/>
      <c r="F369" s="20"/>
      <c r="G369" s="20"/>
      <c r="N369" s="33"/>
      <c r="O369" s="33"/>
      <c r="P369" s="20"/>
    </row>
    <row r="370" spans="1:16" s="22" customFormat="1">
      <c r="A370" s="20"/>
      <c r="B370" s="20"/>
      <c r="C370" s="20"/>
      <c r="D370" s="20"/>
      <c r="E370" s="20"/>
      <c r="F370" s="20"/>
      <c r="G370" s="20"/>
      <c r="N370" s="33"/>
      <c r="O370" s="33"/>
      <c r="P370" s="20"/>
    </row>
    <row r="371" spans="1:16" s="22" customFormat="1">
      <c r="A371" s="20"/>
      <c r="B371" s="20"/>
      <c r="C371" s="20"/>
      <c r="D371" s="20"/>
      <c r="E371" s="20"/>
      <c r="F371" s="20"/>
      <c r="G371" s="20"/>
      <c r="N371" s="33"/>
      <c r="O371" s="33"/>
      <c r="P371" s="20"/>
    </row>
    <row r="372" spans="1:16" s="22" customFormat="1">
      <c r="A372" s="20"/>
      <c r="B372" s="20"/>
      <c r="C372" s="20"/>
      <c r="D372" s="20"/>
      <c r="E372" s="20"/>
      <c r="F372" s="20"/>
      <c r="G372" s="20"/>
      <c r="N372" s="33"/>
      <c r="O372" s="33"/>
      <c r="P372" s="20"/>
    </row>
    <row r="373" spans="1:16" s="22" customFormat="1">
      <c r="A373" s="20"/>
      <c r="B373" s="20"/>
      <c r="C373" s="20"/>
      <c r="D373" s="20"/>
      <c r="E373" s="20"/>
      <c r="F373" s="20"/>
      <c r="G373" s="20"/>
      <c r="N373" s="33"/>
      <c r="O373" s="33"/>
      <c r="P373" s="20"/>
    </row>
    <row r="374" spans="1:16" s="22" customFormat="1">
      <c r="A374" s="20"/>
      <c r="B374" s="20"/>
      <c r="C374" s="20"/>
      <c r="D374" s="20"/>
      <c r="E374" s="20"/>
      <c r="F374" s="20"/>
      <c r="G374" s="20"/>
      <c r="N374" s="33"/>
      <c r="O374" s="33"/>
      <c r="P374" s="20"/>
    </row>
    <row r="375" spans="1:16" s="22" customFormat="1">
      <c r="A375" s="20"/>
      <c r="B375" s="20"/>
      <c r="C375" s="20"/>
      <c r="D375" s="20"/>
      <c r="E375" s="20"/>
      <c r="F375" s="20"/>
      <c r="G375" s="20"/>
      <c r="N375" s="33"/>
      <c r="O375" s="33"/>
      <c r="P375" s="20"/>
    </row>
    <row r="376" spans="1:16" s="22" customFormat="1">
      <c r="A376" s="20"/>
      <c r="B376" s="20"/>
      <c r="C376" s="20"/>
      <c r="D376" s="20"/>
      <c r="E376" s="20"/>
      <c r="F376" s="20"/>
      <c r="G376" s="20"/>
      <c r="N376" s="33"/>
      <c r="O376" s="33"/>
      <c r="P376" s="20"/>
    </row>
    <row r="377" spans="1:16" s="22" customFormat="1">
      <c r="A377" s="20"/>
      <c r="B377" s="20"/>
      <c r="C377" s="20"/>
      <c r="D377" s="20"/>
      <c r="E377" s="20"/>
      <c r="F377" s="20"/>
      <c r="G377" s="20"/>
      <c r="N377" s="33"/>
      <c r="O377" s="33"/>
      <c r="P377" s="20"/>
    </row>
    <row r="378" spans="1:16" s="22" customFormat="1">
      <c r="A378" s="20"/>
      <c r="B378" s="20"/>
      <c r="C378" s="20"/>
      <c r="D378" s="20"/>
      <c r="E378" s="20"/>
      <c r="F378" s="20"/>
      <c r="G378" s="20"/>
      <c r="N378" s="33"/>
      <c r="O378" s="33"/>
      <c r="P378" s="20"/>
    </row>
    <row r="379" spans="1:16" s="22" customFormat="1">
      <c r="A379" s="20"/>
      <c r="B379" s="20"/>
      <c r="C379" s="20"/>
      <c r="D379" s="20"/>
      <c r="E379" s="20"/>
      <c r="F379" s="20"/>
      <c r="G379" s="20"/>
      <c r="N379" s="33"/>
      <c r="O379" s="33"/>
      <c r="P379" s="20"/>
    </row>
    <row r="380" spans="1:16" s="22" customFormat="1">
      <c r="A380" s="20"/>
      <c r="B380" s="20"/>
      <c r="C380" s="20"/>
      <c r="D380" s="20"/>
      <c r="E380" s="20"/>
      <c r="F380" s="20"/>
      <c r="G380" s="20"/>
      <c r="N380" s="33"/>
      <c r="O380" s="33"/>
      <c r="P380" s="20"/>
    </row>
    <row r="381" spans="1:16" s="22" customFormat="1">
      <c r="A381" s="20"/>
      <c r="B381" s="20"/>
      <c r="C381" s="20"/>
      <c r="D381" s="20"/>
      <c r="E381" s="20"/>
      <c r="F381" s="20"/>
      <c r="G381" s="20"/>
      <c r="N381" s="33"/>
      <c r="O381" s="33"/>
      <c r="P381" s="20"/>
    </row>
    <row r="382" spans="1:16" s="22" customFormat="1">
      <c r="A382" s="20"/>
      <c r="B382" s="20"/>
      <c r="C382" s="20"/>
      <c r="D382" s="20"/>
      <c r="E382" s="20"/>
      <c r="F382" s="20"/>
      <c r="G382" s="20"/>
      <c r="N382" s="33"/>
      <c r="O382" s="33"/>
      <c r="P382" s="20"/>
    </row>
    <row r="383" spans="1:16" s="22" customFormat="1">
      <c r="A383" s="20"/>
      <c r="B383" s="20"/>
      <c r="C383" s="20"/>
      <c r="D383" s="20"/>
      <c r="E383" s="20"/>
      <c r="F383" s="20"/>
      <c r="G383" s="20"/>
      <c r="N383" s="33"/>
      <c r="O383" s="33"/>
      <c r="P383" s="20"/>
    </row>
    <row r="384" spans="1:16" s="22" customFormat="1">
      <c r="A384" s="20"/>
      <c r="B384" s="20"/>
      <c r="C384" s="20"/>
      <c r="D384" s="20"/>
      <c r="E384" s="20"/>
      <c r="F384" s="20"/>
      <c r="G384" s="20"/>
      <c r="N384" s="33"/>
      <c r="O384" s="33"/>
      <c r="P384" s="20"/>
    </row>
    <row r="385" spans="1:16" s="22" customFormat="1">
      <c r="A385" s="20"/>
      <c r="B385" s="20"/>
      <c r="C385" s="20"/>
      <c r="D385" s="20"/>
      <c r="E385" s="20"/>
      <c r="F385" s="20"/>
      <c r="G385" s="20"/>
      <c r="N385" s="33"/>
      <c r="O385" s="33"/>
      <c r="P385" s="20"/>
    </row>
    <row r="386" spans="1:16" s="22" customFormat="1">
      <c r="A386" s="20"/>
      <c r="B386" s="20"/>
      <c r="C386" s="20"/>
      <c r="D386" s="20"/>
      <c r="E386" s="20"/>
      <c r="F386" s="20"/>
      <c r="G386" s="20"/>
      <c r="N386" s="33"/>
      <c r="O386" s="33"/>
      <c r="P386" s="20"/>
    </row>
    <row r="387" spans="1:16" s="22" customFormat="1">
      <c r="A387" s="20"/>
      <c r="B387" s="20"/>
      <c r="C387" s="20"/>
      <c r="D387" s="20"/>
      <c r="E387" s="20"/>
      <c r="F387" s="20"/>
      <c r="G387" s="20"/>
      <c r="N387" s="33"/>
      <c r="O387" s="33"/>
      <c r="P387" s="20"/>
    </row>
    <row r="388" spans="1:16" s="22" customFormat="1">
      <c r="A388" s="20"/>
      <c r="B388" s="20"/>
      <c r="C388" s="20"/>
      <c r="D388" s="20"/>
      <c r="E388" s="20"/>
      <c r="F388" s="20"/>
      <c r="G388" s="20"/>
      <c r="N388" s="33"/>
      <c r="O388" s="33"/>
      <c r="P388" s="20"/>
    </row>
    <row r="389" spans="1:16" s="22" customFormat="1">
      <c r="A389" s="20"/>
      <c r="B389" s="20"/>
      <c r="C389" s="20"/>
      <c r="D389" s="20"/>
      <c r="E389" s="20"/>
      <c r="F389" s="20"/>
      <c r="G389" s="20"/>
      <c r="N389" s="33"/>
      <c r="O389" s="33"/>
      <c r="P389" s="20"/>
    </row>
    <row r="390" spans="1:16" s="22" customFormat="1">
      <c r="A390" s="20"/>
      <c r="B390" s="20"/>
      <c r="C390" s="20"/>
      <c r="D390" s="20"/>
      <c r="E390" s="20"/>
      <c r="F390" s="20"/>
      <c r="G390" s="20"/>
      <c r="N390" s="33"/>
      <c r="O390" s="33"/>
      <c r="P390" s="20"/>
    </row>
    <row r="391" spans="1:16" s="22" customFormat="1">
      <c r="A391" s="20"/>
      <c r="B391" s="20"/>
      <c r="C391" s="20"/>
      <c r="D391" s="20"/>
      <c r="E391" s="20"/>
      <c r="F391" s="20"/>
      <c r="G391" s="20"/>
      <c r="N391" s="33"/>
      <c r="O391" s="33"/>
      <c r="P391" s="20"/>
    </row>
    <row r="392" spans="1:16" s="22" customFormat="1">
      <c r="A392" s="20"/>
      <c r="B392" s="20"/>
      <c r="C392" s="20"/>
      <c r="D392" s="20"/>
      <c r="E392" s="20"/>
      <c r="F392" s="20"/>
      <c r="G392" s="20"/>
      <c r="N392" s="33"/>
      <c r="O392" s="33"/>
      <c r="P392" s="20"/>
    </row>
    <row r="393" spans="1:16" s="22" customFormat="1">
      <c r="A393" s="20"/>
      <c r="B393" s="20"/>
      <c r="C393" s="20"/>
      <c r="D393" s="20"/>
      <c r="E393" s="20"/>
      <c r="F393" s="20"/>
      <c r="G393" s="20"/>
      <c r="N393" s="33"/>
      <c r="O393" s="33"/>
      <c r="P393" s="20"/>
    </row>
    <row r="394" spans="1:16" s="22" customFormat="1">
      <c r="A394" s="20"/>
      <c r="B394" s="20"/>
      <c r="C394" s="20"/>
      <c r="D394" s="20"/>
      <c r="E394" s="20"/>
      <c r="F394" s="20"/>
      <c r="G394" s="20"/>
      <c r="N394" s="33"/>
      <c r="O394" s="33"/>
      <c r="P394" s="20"/>
    </row>
    <row r="395" spans="1:16" s="22" customFormat="1">
      <c r="A395" s="20"/>
      <c r="B395" s="20"/>
      <c r="C395" s="20"/>
      <c r="D395" s="20"/>
      <c r="E395" s="20"/>
      <c r="F395" s="20"/>
      <c r="G395" s="20"/>
      <c r="N395" s="33"/>
      <c r="O395" s="33"/>
      <c r="P395" s="20"/>
    </row>
    <row r="396" spans="1:16" s="22" customFormat="1">
      <c r="A396" s="20"/>
      <c r="B396" s="20"/>
      <c r="C396" s="20"/>
      <c r="D396" s="20"/>
      <c r="E396" s="20"/>
      <c r="F396" s="20"/>
      <c r="G396" s="20"/>
      <c r="N396" s="33"/>
      <c r="O396" s="33"/>
      <c r="P396" s="20"/>
    </row>
    <row r="397" spans="1:16" s="22" customFormat="1">
      <c r="A397" s="20"/>
      <c r="B397" s="20"/>
      <c r="C397" s="20"/>
      <c r="D397" s="20"/>
      <c r="E397" s="20"/>
      <c r="F397" s="20"/>
      <c r="G397" s="20"/>
      <c r="N397" s="33"/>
      <c r="O397" s="33"/>
      <c r="P397" s="20"/>
    </row>
    <row r="398" spans="1:16" s="22" customFormat="1">
      <c r="A398" s="20"/>
      <c r="B398" s="20"/>
      <c r="C398" s="20"/>
      <c r="D398" s="20"/>
      <c r="E398" s="20"/>
      <c r="F398" s="20"/>
      <c r="G398" s="20"/>
      <c r="N398" s="33"/>
      <c r="O398" s="33"/>
      <c r="P398" s="20"/>
    </row>
    <row r="399" spans="1:16" s="22" customFormat="1">
      <c r="A399" s="20"/>
      <c r="B399" s="20"/>
      <c r="C399" s="20"/>
      <c r="D399" s="20"/>
      <c r="E399" s="20"/>
      <c r="F399" s="20"/>
      <c r="G399" s="20"/>
      <c r="N399" s="33"/>
      <c r="O399" s="33"/>
      <c r="P399" s="20"/>
    </row>
    <row r="400" spans="1:16" s="22" customFormat="1">
      <c r="A400" s="20"/>
      <c r="B400" s="20"/>
      <c r="C400" s="20"/>
      <c r="D400" s="20"/>
      <c r="E400" s="20"/>
      <c r="F400" s="20"/>
      <c r="G400" s="20"/>
      <c r="N400" s="33"/>
      <c r="O400" s="33"/>
      <c r="P400" s="20"/>
    </row>
    <row r="401" spans="1:16" s="22" customFormat="1">
      <c r="A401" s="20"/>
      <c r="B401" s="20"/>
      <c r="C401" s="20"/>
      <c r="D401" s="20"/>
      <c r="E401" s="20"/>
      <c r="F401" s="20"/>
      <c r="G401" s="20"/>
      <c r="N401" s="33"/>
      <c r="O401" s="33"/>
      <c r="P401" s="20"/>
    </row>
    <row r="402" spans="1:16" s="22" customFormat="1">
      <c r="A402" s="20"/>
      <c r="B402" s="20"/>
      <c r="C402" s="20"/>
      <c r="D402" s="20"/>
      <c r="E402" s="20"/>
      <c r="F402" s="20"/>
      <c r="G402" s="20"/>
      <c r="N402" s="33"/>
      <c r="O402" s="33"/>
      <c r="P402" s="20"/>
    </row>
    <row r="403" spans="1:16" s="22" customFormat="1">
      <c r="A403" s="20"/>
      <c r="B403" s="20"/>
      <c r="C403" s="20"/>
      <c r="D403" s="20"/>
      <c r="E403" s="20"/>
      <c r="F403" s="20"/>
      <c r="G403" s="20"/>
      <c r="N403" s="33"/>
      <c r="O403" s="33"/>
      <c r="P403" s="20"/>
    </row>
    <row r="404" spans="1:16" s="22" customFormat="1">
      <c r="A404" s="20"/>
      <c r="B404" s="20"/>
      <c r="C404" s="20"/>
      <c r="D404" s="20"/>
      <c r="E404" s="20"/>
      <c r="F404" s="20"/>
      <c r="G404" s="20"/>
      <c r="N404" s="33"/>
      <c r="O404" s="33"/>
      <c r="P404" s="20"/>
    </row>
    <row r="405" spans="1:16" s="22" customFormat="1">
      <c r="A405" s="20"/>
      <c r="B405" s="20"/>
      <c r="C405" s="20"/>
      <c r="D405" s="20"/>
      <c r="E405" s="20"/>
      <c r="F405" s="20"/>
      <c r="G405" s="20"/>
      <c r="N405" s="33"/>
      <c r="O405" s="33"/>
      <c r="P405" s="20"/>
    </row>
    <row r="406" spans="1:16" s="22" customFormat="1">
      <c r="A406" s="20"/>
      <c r="B406" s="20"/>
      <c r="C406" s="20"/>
      <c r="D406" s="20"/>
      <c r="E406" s="20"/>
      <c r="F406" s="20"/>
      <c r="G406" s="20"/>
      <c r="N406" s="33"/>
      <c r="O406" s="33"/>
      <c r="P406" s="20"/>
    </row>
    <row r="407" spans="1:16" s="22" customFormat="1">
      <c r="A407" s="20"/>
      <c r="B407" s="20"/>
      <c r="C407" s="20"/>
      <c r="D407" s="20"/>
      <c r="E407" s="20"/>
      <c r="F407" s="20"/>
      <c r="G407" s="20"/>
      <c r="N407" s="33"/>
      <c r="O407" s="33"/>
      <c r="P407" s="20"/>
    </row>
    <row r="408" spans="1:16" s="22" customFormat="1">
      <c r="A408" s="20"/>
      <c r="B408" s="20"/>
      <c r="C408" s="20"/>
      <c r="D408" s="20"/>
      <c r="E408" s="20"/>
      <c r="F408" s="20"/>
      <c r="G408" s="20"/>
      <c r="N408" s="33"/>
      <c r="O408" s="33"/>
      <c r="P408" s="20"/>
    </row>
    <row r="409" spans="1:16" s="22" customFormat="1">
      <c r="A409" s="20"/>
      <c r="B409" s="20"/>
      <c r="C409" s="20"/>
      <c r="D409" s="20"/>
      <c r="E409" s="20"/>
      <c r="F409" s="20"/>
      <c r="G409" s="20"/>
      <c r="N409" s="33"/>
      <c r="O409" s="33"/>
      <c r="P409" s="20"/>
    </row>
    <row r="410" spans="1:16" s="22" customFormat="1">
      <c r="A410" s="20"/>
      <c r="B410" s="20"/>
      <c r="C410" s="20"/>
      <c r="D410" s="20"/>
      <c r="E410" s="20"/>
      <c r="F410" s="20"/>
      <c r="G410" s="20"/>
      <c r="N410" s="33"/>
      <c r="O410" s="33"/>
      <c r="P410" s="20"/>
    </row>
    <row r="411" spans="1:16" s="22" customFormat="1">
      <c r="A411" s="20"/>
      <c r="B411" s="20"/>
      <c r="C411" s="20"/>
      <c r="D411" s="20"/>
      <c r="E411" s="20"/>
      <c r="F411" s="20"/>
      <c r="G411" s="20"/>
      <c r="N411" s="33"/>
      <c r="O411" s="33"/>
      <c r="P411" s="20"/>
    </row>
    <row r="412" spans="1:16" s="22" customFormat="1">
      <c r="A412" s="20"/>
      <c r="B412" s="20"/>
      <c r="C412" s="20"/>
      <c r="D412" s="20"/>
      <c r="E412" s="20"/>
      <c r="F412" s="20"/>
      <c r="G412" s="20"/>
      <c r="N412" s="33"/>
      <c r="O412" s="33"/>
      <c r="P412" s="20"/>
    </row>
    <row r="413" spans="1:16" s="22" customFormat="1">
      <c r="A413" s="20"/>
      <c r="B413" s="20"/>
      <c r="C413" s="20"/>
      <c r="D413" s="20"/>
      <c r="E413" s="20"/>
      <c r="F413" s="20"/>
      <c r="G413" s="20"/>
      <c r="N413" s="33"/>
      <c r="O413" s="33"/>
      <c r="P413" s="20"/>
    </row>
    <row r="414" spans="1:16" s="22" customFormat="1">
      <c r="A414" s="20"/>
      <c r="B414" s="20"/>
      <c r="C414" s="20"/>
      <c r="D414" s="20"/>
      <c r="E414" s="20"/>
      <c r="F414" s="20"/>
      <c r="G414" s="20"/>
      <c r="N414" s="33"/>
      <c r="O414" s="33"/>
      <c r="P414" s="20"/>
    </row>
    <row r="415" spans="1:16" s="22" customFormat="1">
      <c r="A415" s="20"/>
      <c r="B415" s="20"/>
      <c r="C415" s="20"/>
      <c r="D415" s="20"/>
      <c r="E415" s="20"/>
      <c r="F415" s="20"/>
      <c r="G415" s="20"/>
      <c r="N415" s="33"/>
      <c r="O415" s="33"/>
      <c r="P415" s="20"/>
    </row>
    <row r="416" spans="1:16" s="22" customFormat="1">
      <c r="A416" s="20"/>
      <c r="B416" s="20"/>
      <c r="C416" s="20"/>
      <c r="D416" s="20"/>
      <c r="E416" s="20"/>
      <c r="F416" s="20"/>
      <c r="G416" s="20"/>
      <c r="N416" s="33"/>
      <c r="O416" s="33"/>
      <c r="P416" s="20"/>
    </row>
    <row r="417" spans="1:16" s="22" customFormat="1">
      <c r="A417" s="20"/>
      <c r="B417" s="20"/>
      <c r="C417" s="20"/>
      <c r="D417" s="20"/>
      <c r="E417" s="20"/>
      <c r="F417" s="20"/>
      <c r="G417" s="20"/>
      <c r="N417" s="33"/>
      <c r="O417" s="33"/>
      <c r="P417" s="20"/>
    </row>
    <row r="418" spans="1:16" s="22" customFormat="1">
      <c r="A418" s="20"/>
      <c r="B418" s="20"/>
      <c r="C418" s="20"/>
      <c r="D418" s="20"/>
      <c r="E418" s="20"/>
      <c r="F418" s="20"/>
      <c r="G418" s="20"/>
      <c r="N418" s="33"/>
      <c r="O418" s="33"/>
      <c r="P418" s="20"/>
    </row>
    <row r="419" spans="1:16" s="22" customFormat="1">
      <c r="A419" s="20"/>
      <c r="B419" s="20"/>
      <c r="C419" s="20"/>
      <c r="D419" s="20"/>
      <c r="E419" s="20"/>
      <c r="F419" s="20"/>
      <c r="G419" s="20"/>
      <c r="N419" s="33"/>
      <c r="O419" s="33"/>
      <c r="P419" s="20"/>
    </row>
    <row r="420" spans="1:16" s="22" customFormat="1">
      <c r="A420" s="20"/>
      <c r="B420" s="20"/>
      <c r="C420" s="20"/>
      <c r="D420" s="20"/>
      <c r="E420" s="20"/>
      <c r="F420" s="20"/>
      <c r="G420" s="20"/>
      <c r="N420" s="33"/>
      <c r="O420" s="33"/>
      <c r="P420" s="20"/>
    </row>
    <row r="421" spans="1:16" s="22" customFormat="1">
      <c r="A421" s="20"/>
      <c r="B421" s="20"/>
      <c r="C421" s="20"/>
      <c r="D421" s="20"/>
      <c r="E421" s="20"/>
      <c r="F421" s="20"/>
      <c r="G421" s="20"/>
      <c r="N421" s="33"/>
      <c r="O421" s="33"/>
      <c r="P421" s="20"/>
    </row>
    <row r="422" spans="1:16" s="22" customFormat="1">
      <c r="A422" s="20"/>
      <c r="B422" s="20"/>
      <c r="C422" s="20"/>
      <c r="D422" s="20"/>
      <c r="E422" s="20"/>
      <c r="F422" s="20"/>
      <c r="G422" s="20"/>
      <c r="N422" s="33"/>
      <c r="O422" s="33"/>
      <c r="P422" s="20"/>
    </row>
    <row r="423" spans="1:16" s="22" customFormat="1">
      <c r="A423" s="20"/>
      <c r="B423" s="20"/>
      <c r="C423" s="20"/>
      <c r="D423" s="20"/>
      <c r="E423" s="20"/>
      <c r="F423" s="20"/>
      <c r="G423" s="20"/>
      <c r="N423" s="33"/>
      <c r="O423" s="33"/>
      <c r="P423" s="20"/>
    </row>
    <row r="424" spans="1:16" s="22" customFormat="1">
      <c r="A424" s="20"/>
      <c r="B424" s="20"/>
      <c r="C424" s="20"/>
      <c r="D424" s="20"/>
      <c r="E424" s="20"/>
      <c r="F424" s="20"/>
      <c r="G424" s="20"/>
      <c r="N424" s="33"/>
      <c r="O424" s="33"/>
      <c r="P424" s="20"/>
    </row>
    <row r="425" spans="1:16" s="22" customFormat="1">
      <c r="A425" s="20"/>
      <c r="B425" s="20"/>
      <c r="C425" s="20"/>
      <c r="D425" s="20"/>
      <c r="E425" s="20"/>
      <c r="F425" s="20"/>
      <c r="G425" s="20"/>
      <c r="N425" s="33"/>
      <c r="O425" s="33"/>
      <c r="P425" s="20"/>
    </row>
    <row r="426" spans="1:16" s="22" customFormat="1">
      <c r="A426" s="20"/>
      <c r="B426" s="20"/>
      <c r="C426" s="20"/>
      <c r="D426" s="20"/>
      <c r="E426" s="20"/>
      <c r="F426" s="20"/>
      <c r="G426" s="20"/>
      <c r="N426" s="33"/>
      <c r="O426" s="33"/>
      <c r="P426" s="20"/>
    </row>
    <row r="427" spans="1:16" s="22" customFormat="1">
      <c r="A427" s="20"/>
      <c r="B427" s="20"/>
      <c r="C427" s="20"/>
      <c r="D427" s="20"/>
      <c r="E427" s="20"/>
      <c r="F427" s="20"/>
      <c r="G427" s="20"/>
      <c r="N427" s="33"/>
      <c r="O427" s="33"/>
      <c r="P427" s="20"/>
    </row>
    <row r="428" spans="1:16" s="22" customFormat="1">
      <c r="A428" s="20"/>
      <c r="B428" s="20"/>
      <c r="C428" s="20"/>
      <c r="D428" s="20"/>
      <c r="E428" s="20"/>
      <c r="F428" s="20"/>
      <c r="G428" s="20"/>
      <c r="N428" s="33"/>
      <c r="O428" s="33"/>
      <c r="P428" s="20"/>
    </row>
    <row r="429" spans="1:16" s="22" customFormat="1">
      <c r="A429" s="20"/>
      <c r="B429" s="20"/>
      <c r="C429" s="20"/>
      <c r="D429" s="20"/>
      <c r="E429" s="20"/>
      <c r="F429" s="20"/>
      <c r="G429" s="20"/>
      <c r="N429" s="33"/>
      <c r="O429" s="33"/>
      <c r="P429" s="20"/>
    </row>
    <row r="430" spans="1:16" s="22" customFormat="1">
      <c r="A430" s="20"/>
      <c r="B430" s="20"/>
      <c r="C430" s="20"/>
      <c r="D430" s="20"/>
      <c r="E430" s="20"/>
      <c r="F430" s="20"/>
      <c r="G430" s="20"/>
      <c r="N430" s="33"/>
      <c r="O430" s="33"/>
      <c r="P430" s="20"/>
    </row>
    <row r="431" spans="1:16" s="22" customFormat="1">
      <c r="A431" s="20"/>
      <c r="B431" s="20"/>
      <c r="C431" s="20"/>
      <c r="D431" s="20"/>
      <c r="E431" s="20"/>
      <c r="F431" s="20"/>
      <c r="G431" s="20"/>
      <c r="N431" s="33"/>
      <c r="O431" s="33"/>
      <c r="P431" s="20"/>
    </row>
    <row r="432" spans="1:16" s="22" customFormat="1">
      <c r="A432" s="20"/>
      <c r="B432" s="20"/>
      <c r="C432" s="20"/>
      <c r="D432" s="20"/>
      <c r="E432" s="20"/>
      <c r="F432" s="20"/>
      <c r="G432" s="20"/>
      <c r="N432" s="33"/>
      <c r="O432" s="33"/>
      <c r="P432" s="20"/>
    </row>
    <row r="433" spans="1:16" s="22" customFormat="1">
      <c r="A433" s="20"/>
      <c r="B433" s="20"/>
      <c r="C433" s="20"/>
      <c r="D433" s="20"/>
      <c r="E433" s="20"/>
      <c r="F433" s="20"/>
      <c r="G433" s="20"/>
      <c r="N433" s="33"/>
      <c r="O433" s="33"/>
      <c r="P433" s="20"/>
    </row>
    <row r="434" spans="1:16" s="22" customFormat="1">
      <c r="A434" s="20"/>
      <c r="B434" s="20"/>
      <c r="C434" s="20"/>
      <c r="D434" s="20"/>
      <c r="E434" s="20"/>
      <c r="F434" s="20"/>
      <c r="G434" s="20"/>
      <c r="N434" s="33"/>
      <c r="O434" s="33"/>
      <c r="P434" s="20"/>
    </row>
    <row r="435" spans="1:16" s="22" customFormat="1">
      <c r="A435" s="20"/>
      <c r="B435" s="20"/>
      <c r="C435" s="20"/>
      <c r="D435" s="20"/>
      <c r="E435" s="20"/>
      <c r="F435" s="20"/>
      <c r="G435" s="20"/>
      <c r="N435" s="33"/>
      <c r="O435" s="33"/>
      <c r="P435" s="20"/>
    </row>
    <row r="436" spans="1:16" s="22" customFormat="1">
      <c r="A436" s="20"/>
      <c r="B436" s="20"/>
      <c r="C436" s="20"/>
      <c r="D436" s="20"/>
      <c r="E436" s="20"/>
      <c r="F436" s="20"/>
      <c r="G436" s="20"/>
      <c r="N436" s="33"/>
      <c r="O436" s="33"/>
      <c r="P436" s="20"/>
    </row>
    <row r="437" spans="1:16" s="22" customFormat="1">
      <c r="A437" s="20"/>
      <c r="B437" s="20"/>
      <c r="C437" s="20"/>
      <c r="D437" s="20"/>
      <c r="E437" s="20"/>
      <c r="F437" s="20"/>
      <c r="G437" s="20"/>
      <c r="N437" s="33"/>
      <c r="O437" s="33"/>
      <c r="P437" s="20"/>
    </row>
    <row r="438" spans="1:16" s="22" customFormat="1">
      <c r="A438" s="20"/>
      <c r="B438" s="20"/>
      <c r="C438" s="20"/>
      <c r="D438" s="20"/>
      <c r="E438" s="20"/>
      <c r="F438" s="20"/>
      <c r="G438" s="20"/>
      <c r="N438" s="33"/>
      <c r="O438" s="33"/>
      <c r="P438" s="20"/>
    </row>
    <row r="439" spans="1:16" s="22" customFormat="1">
      <c r="A439" s="20"/>
      <c r="B439" s="20"/>
      <c r="C439" s="20"/>
      <c r="D439" s="20"/>
      <c r="E439" s="20"/>
      <c r="F439" s="20"/>
      <c r="G439" s="20"/>
      <c r="N439" s="33"/>
      <c r="O439" s="33"/>
      <c r="P439" s="20"/>
    </row>
    <row r="440" spans="1:16" s="22" customFormat="1">
      <c r="A440" s="20"/>
      <c r="B440" s="20"/>
      <c r="C440" s="20"/>
      <c r="D440" s="20"/>
      <c r="E440" s="20"/>
      <c r="F440" s="20"/>
      <c r="G440" s="20"/>
      <c r="N440" s="33"/>
      <c r="O440" s="33"/>
      <c r="P440" s="20"/>
    </row>
    <row r="441" spans="1:16" s="22" customFormat="1">
      <c r="A441" s="20"/>
      <c r="B441" s="20"/>
      <c r="C441" s="20"/>
      <c r="D441" s="20"/>
      <c r="E441" s="20"/>
      <c r="F441" s="20"/>
      <c r="G441" s="20"/>
      <c r="N441" s="33"/>
      <c r="O441" s="33"/>
      <c r="P441" s="20"/>
    </row>
    <row r="442" spans="1:16" s="22" customFormat="1">
      <c r="A442" s="20"/>
      <c r="B442" s="20"/>
      <c r="C442" s="20"/>
      <c r="D442" s="20"/>
      <c r="E442" s="20"/>
      <c r="F442" s="20"/>
      <c r="G442" s="20"/>
      <c r="N442" s="33"/>
      <c r="O442" s="33"/>
      <c r="P442" s="20"/>
    </row>
    <row r="443" spans="1:16" s="22" customFormat="1">
      <c r="A443" s="20"/>
      <c r="B443" s="20"/>
      <c r="C443" s="20"/>
      <c r="D443" s="20"/>
      <c r="E443" s="20"/>
      <c r="F443" s="20"/>
      <c r="G443" s="20"/>
      <c r="N443" s="33"/>
      <c r="O443" s="33"/>
      <c r="P443" s="20"/>
    </row>
    <row r="444" spans="1:16" s="22" customFormat="1">
      <c r="A444" s="20"/>
      <c r="B444" s="20"/>
      <c r="C444" s="20"/>
      <c r="D444" s="20"/>
      <c r="E444" s="20"/>
      <c r="F444" s="20"/>
      <c r="G444" s="20"/>
      <c r="N444" s="33"/>
      <c r="O444" s="33"/>
      <c r="P444" s="20"/>
    </row>
    <row r="445" spans="1:16" s="22" customFormat="1">
      <c r="A445" s="20"/>
      <c r="B445" s="20"/>
      <c r="C445" s="20"/>
      <c r="D445" s="20"/>
      <c r="E445" s="20"/>
      <c r="F445" s="20"/>
      <c r="G445" s="20"/>
      <c r="N445" s="33"/>
      <c r="O445" s="33"/>
      <c r="P445" s="20"/>
    </row>
    <row r="446" spans="1:16" s="22" customFormat="1">
      <c r="A446" s="20"/>
      <c r="B446" s="20"/>
      <c r="C446" s="20"/>
      <c r="D446" s="20"/>
      <c r="E446" s="20"/>
      <c r="F446" s="20"/>
      <c r="G446" s="20"/>
      <c r="N446" s="33"/>
      <c r="O446" s="33"/>
      <c r="P446" s="20"/>
    </row>
    <row r="447" spans="1:16" s="22" customFormat="1">
      <c r="A447" s="20"/>
      <c r="B447" s="20"/>
      <c r="C447" s="20"/>
      <c r="D447" s="20"/>
      <c r="E447" s="20"/>
      <c r="F447" s="20"/>
      <c r="G447" s="20"/>
      <c r="N447" s="33"/>
      <c r="O447" s="33"/>
      <c r="P447" s="20"/>
    </row>
    <row r="448" spans="1:16" s="22" customFormat="1">
      <c r="A448" s="20"/>
      <c r="B448" s="20"/>
      <c r="C448" s="20"/>
      <c r="D448" s="20"/>
      <c r="E448" s="20"/>
      <c r="F448" s="20"/>
      <c r="G448" s="20"/>
      <c r="N448" s="33"/>
      <c r="O448" s="33"/>
      <c r="P448" s="20"/>
    </row>
    <row r="449" spans="1:16" s="22" customFormat="1">
      <c r="A449" s="20"/>
      <c r="B449" s="20"/>
      <c r="C449" s="20"/>
      <c r="D449" s="20"/>
      <c r="E449" s="20"/>
      <c r="F449" s="20"/>
      <c r="G449" s="20"/>
      <c r="N449" s="33"/>
      <c r="O449" s="33"/>
      <c r="P449" s="20"/>
    </row>
    <row r="450" spans="1:16" s="22" customFormat="1">
      <c r="A450" s="20"/>
      <c r="B450" s="20"/>
      <c r="C450" s="20"/>
      <c r="D450" s="20"/>
      <c r="E450" s="20"/>
      <c r="F450" s="20"/>
      <c r="G450" s="20"/>
      <c r="N450" s="33"/>
      <c r="O450" s="33"/>
      <c r="P450" s="20"/>
    </row>
    <row r="451" spans="1:16" s="22" customFormat="1">
      <c r="A451" s="20"/>
      <c r="B451" s="20"/>
      <c r="C451" s="20"/>
      <c r="D451" s="20"/>
      <c r="E451" s="20"/>
      <c r="F451" s="20"/>
      <c r="G451" s="20"/>
      <c r="N451" s="33"/>
      <c r="O451" s="33"/>
      <c r="P451" s="20"/>
    </row>
    <row r="452" spans="1:16" s="22" customFormat="1">
      <c r="A452" s="20"/>
      <c r="B452" s="20"/>
      <c r="C452" s="20"/>
      <c r="D452" s="20"/>
      <c r="E452" s="20"/>
      <c r="F452" s="20"/>
      <c r="G452" s="20"/>
      <c r="N452" s="33"/>
      <c r="O452" s="33"/>
      <c r="P452" s="20"/>
    </row>
    <row r="453" spans="1:16" s="22" customFormat="1">
      <c r="A453" s="20"/>
      <c r="B453" s="20"/>
      <c r="C453" s="20"/>
      <c r="D453" s="20"/>
      <c r="E453" s="20"/>
      <c r="F453" s="20"/>
      <c r="G453" s="20"/>
      <c r="N453" s="33"/>
      <c r="O453" s="33"/>
      <c r="P453" s="20"/>
    </row>
    <row r="454" spans="1:16" s="22" customFormat="1">
      <c r="A454" s="20"/>
      <c r="B454" s="20"/>
      <c r="C454" s="20"/>
      <c r="D454" s="20"/>
      <c r="E454" s="20"/>
      <c r="F454" s="20"/>
      <c r="G454" s="20"/>
      <c r="N454" s="33"/>
      <c r="O454" s="33"/>
      <c r="P454" s="20"/>
    </row>
    <row r="455" spans="1:16" s="22" customFormat="1">
      <c r="A455" s="20"/>
      <c r="B455" s="20"/>
      <c r="C455" s="20"/>
      <c r="D455" s="20"/>
      <c r="E455" s="20"/>
      <c r="F455" s="20"/>
      <c r="G455" s="20"/>
      <c r="N455" s="33"/>
      <c r="O455" s="33"/>
      <c r="P455" s="20"/>
    </row>
    <row r="456" spans="1:16" s="22" customFormat="1">
      <c r="A456" s="20"/>
      <c r="B456" s="20"/>
      <c r="C456" s="20"/>
      <c r="D456" s="20"/>
      <c r="E456" s="20"/>
      <c r="F456" s="20"/>
      <c r="G456" s="20"/>
      <c r="N456" s="33"/>
      <c r="O456" s="33"/>
      <c r="P456" s="20"/>
    </row>
    <row r="457" spans="1:16" s="22" customFormat="1">
      <c r="A457" s="20"/>
      <c r="B457" s="20"/>
      <c r="C457" s="20"/>
      <c r="D457" s="20"/>
      <c r="E457" s="20"/>
      <c r="F457" s="20"/>
      <c r="G457" s="20"/>
      <c r="N457" s="33"/>
      <c r="O457" s="33"/>
      <c r="P457" s="20"/>
    </row>
    <row r="458" spans="1:16" s="22" customFormat="1">
      <c r="A458" s="20"/>
      <c r="B458" s="20"/>
      <c r="C458" s="20"/>
      <c r="D458" s="20"/>
      <c r="E458" s="20"/>
      <c r="F458" s="20"/>
      <c r="G458" s="20"/>
      <c r="N458" s="33"/>
      <c r="O458" s="33"/>
      <c r="P458" s="20"/>
    </row>
    <row r="459" spans="1:16" s="22" customFormat="1">
      <c r="A459" s="20"/>
      <c r="B459" s="20"/>
      <c r="C459" s="20"/>
      <c r="D459" s="20"/>
      <c r="E459" s="20"/>
      <c r="F459" s="20"/>
      <c r="G459" s="20"/>
      <c r="N459" s="33"/>
      <c r="O459" s="33"/>
      <c r="P459" s="20"/>
    </row>
    <row r="460" spans="1:16" s="22" customFormat="1">
      <c r="A460" s="20"/>
      <c r="B460" s="20"/>
      <c r="C460" s="20"/>
      <c r="D460" s="20"/>
      <c r="E460" s="20"/>
      <c r="F460" s="20"/>
      <c r="G460" s="20"/>
      <c r="N460" s="33"/>
      <c r="O460" s="33"/>
      <c r="P460" s="20"/>
    </row>
    <row r="461" spans="1:16" s="22" customFormat="1">
      <c r="A461" s="20"/>
      <c r="B461" s="20"/>
      <c r="C461" s="20"/>
      <c r="D461" s="20"/>
      <c r="E461" s="20"/>
      <c r="F461" s="20"/>
      <c r="G461" s="20"/>
      <c r="N461" s="33"/>
      <c r="O461" s="33"/>
      <c r="P461" s="20"/>
    </row>
    <row r="462" spans="1:16" s="22" customFormat="1">
      <c r="A462" s="20"/>
      <c r="B462" s="20"/>
      <c r="C462" s="20"/>
      <c r="D462" s="20"/>
      <c r="E462" s="20"/>
      <c r="F462" s="20"/>
      <c r="G462" s="20"/>
      <c r="N462" s="33"/>
      <c r="O462" s="33"/>
      <c r="P462" s="20"/>
    </row>
    <row r="463" spans="1:16" s="22" customFormat="1">
      <c r="A463" s="20"/>
      <c r="B463" s="20"/>
      <c r="C463" s="20"/>
      <c r="D463" s="20"/>
      <c r="E463" s="20"/>
      <c r="F463" s="20"/>
      <c r="G463" s="20"/>
      <c r="N463" s="33"/>
      <c r="O463" s="33"/>
      <c r="P463" s="20"/>
    </row>
    <row r="464" spans="1:16" s="22" customFormat="1">
      <c r="A464" s="20"/>
      <c r="B464" s="20"/>
      <c r="C464" s="20"/>
      <c r="D464" s="20"/>
      <c r="E464" s="20"/>
      <c r="F464" s="20"/>
      <c r="G464" s="20"/>
      <c r="N464" s="33"/>
      <c r="O464" s="33"/>
      <c r="P464" s="20"/>
    </row>
    <row r="465" spans="1:16" s="22" customFormat="1">
      <c r="A465" s="20"/>
      <c r="B465" s="20"/>
      <c r="C465" s="20"/>
      <c r="D465" s="20"/>
      <c r="E465" s="20"/>
      <c r="F465" s="20"/>
      <c r="G465" s="20"/>
      <c r="N465" s="33"/>
      <c r="O465" s="33"/>
      <c r="P465" s="20"/>
    </row>
    <row r="466" spans="1:16" s="22" customFormat="1">
      <c r="A466" s="20"/>
      <c r="B466" s="20"/>
      <c r="C466" s="20"/>
      <c r="D466" s="20"/>
      <c r="E466" s="20"/>
      <c r="F466" s="20"/>
      <c r="G466" s="20"/>
      <c r="N466" s="33"/>
      <c r="O466" s="33"/>
      <c r="P466" s="20"/>
    </row>
    <row r="467" spans="1:16" s="22" customFormat="1">
      <c r="A467" s="20"/>
      <c r="B467" s="20"/>
      <c r="C467" s="20"/>
      <c r="D467" s="20"/>
      <c r="E467" s="20"/>
      <c r="F467" s="20"/>
      <c r="G467" s="20"/>
      <c r="N467" s="33"/>
      <c r="O467" s="33"/>
      <c r="P467" s="20"/>
    </row>
    <row r="468" spans="1:16" s="22" customFormat="1">
      <c r="A468" s="20"/>
      <c r="B468" s="20"/>
      <c r="C468" s="20"/>
      <c r="D468" s="20"/>
      <c r="E468" s="20"/>
      <c r="F468" s="20"/>
      <c r="G468" s="20"/>
      <c r="N468" s="33"/>
      <c r="O468" s="33"/>
      <c r="P468" s="20"/>
    </row>
    <row r="469" spans="1:16" s="22" customFormat="1">
      <c r="A469" s="20"/>
      <c r="B469" s="20"/>
      <c r="C469" s="20"/>
      <c r="D469" s="20"/>
      <c r="E469" s="20"/>
      <c r="F469" s="20"/>
      <c r="G469" s="20"/>
      <c r="N469" s="33"/>
      <c r="O469" s="33"/>
      <c r="P469" s="20"/>
    </row>
    <row r="470" spans="1:16" s="22" customFormat="1">
      <c r="A470" s="20"/>
      <c r="B470" s="20"/>
      <c r="C470" s="20"/>
      <c r="D470" s="20"/>
      <c r="E470" s="20"/>
      <c r="F470" s="20"/>
      <c r="G470" s="20"/>
      <c r="N470" s="33"/>
      <c r="O470" s="33"/>
      <c r="P470" s="20"/>
    </row>
    <row r="471" spans="1:16" s="22" customFormat="1">
      <c r="A471" s="20"/>
      <c r="B471" s="20"/>
      <c r="C471" s="20"/>
      <c r="D471" s="20"/>
      <c r="E471" s="20"/>
      <c r="F471" s="20"/>
      <c r="G471" s="20"/>
      <c r="N471" s="33"/>
      <c r="O471" s="33"/>
      <c r="P471" s="20"/>
    </row>
    <row r="472" spans="1:16" s="22" customFormat="1">
      <c r="A472" s="20"/>
      <c r="B472" s="20"/>
      <c r="C472" s="20"/>
      <c r="D472" s="20"/>
      <c r="E472" s="20"/>
      <c r="F472" s="20"/>
      <c r="G472" s="20"/>
      <c r="N472" s="33"/>
      <c r="O472" s="33"/>
      <c r="P472" s="20"/>
    </row>
    <row r="473" spans="1:16" s="22" customFormat="1">
      <c r="A473" s="20"/>
      <c r="B473" s="20"/>
      <c r="C473" s="20"/>
      <c r="D473" s="20"/>
      <c r="E473" s="20"/>
      <c r="F473" s="20"/>
      <c r="G473" s="20"/>
      <c r="N473" s="33"/>
      <c r="O473" s="33"/>
      <c r="P473" s="20"/>
    </row>
    <row r="474" spans="1:16" s="22" customFormat="1">
      <c r="A474" s="20"/>
      <c r="B474" s="20"/>
      <c r="C474" s="20"/>
      <c r="D474" s="20"/>
      <c r="E474" s="20"/>
      <c r="F474" s="20"/>
      <c r="G474" s="20"/>
      <c r="N474" s="33"/>
      <c r="O474" s="33"/>
      <c r="P474" s="20"/>
    </row>
    <row r="475" spans="1:16" s="22" customFormat="1">
      <c r="A475" s="20"/>
      <c r="B475" s="20"/>
      <c r="C475" s="20"/>
      <c r="D475" s="20"/>
      <c r="E475" s="20"/>
      <c r="F475" s="20"/>
      <c r="G475" s="20"/>
      <c r="N475" s="33"/>
      <c r="O475" s="33"/>
      <c r="P475" s="20"/>
    </row>
    <row r="476" spans="1:16" s="22" customFormat="1">
      <c r="A476" s="20"/>
      <c r="B476" s="20"/>
      <c r="C476" s="20"/>
      <c r="D476" s="20"/>
      <c r="E476" s="20"/>
      <c r="F476" s="20"/>
      <c r="G476" s="20"/>
      <c r="N476" s="33"/>
      <c r="O476" s="33"/>
      <c r="P476" s="20"/>
    </row>
    <row r="477" spans="1:16" s="22" customFormat="1">
      <c r="A477" s="20"/>
      <c r="B477" s="20"/>
      <c r="C477" s="20"/>
      <c r="D477" s="20"/>
      <c r="E477" s="20"/>
      <c r="F477" s="20"/>
      <c r="G477" s="20"/>
      <c r="N477" s="33"/>
      <c r="O477" s="33"/>
      <c r="P477" s="20"/>
    </row>
    <row r="478" spans="1:16" s="22" customFormat="1">
      <c r="A478" s="20"/>
      <c r="B478" s="20"/>
      <c r="C478" s="20"/>
      <c r="D478" s="20"/>
      <c r="E478" s="20"/>
      <c r="F478" s="20"/>
      <c r="G478" s="20"/>
      <c r="N478" s="33"/>
      <c r="O478" s="33"/>
      <c r="P478" s="20"/>
    </row>
    <row r="479" spans="1:16" s="22" customFormat="1">
      <c r="A479" s="20"/>
      <c r="B479" s="20"/>
      <c r="C479" s="20"/>
      <c r="D479" s="20"/>
      <c r="E479" s="20"/>
      <c r="F479" s="20"/>
      <c r="G479" s="20"/>
      <c r="N479" s="33"/>
      <c r="O479" s="33"/>
      <c r="P479" s="20"/>
    </row>
    <row r="480" spans="1:16" s="22" customFormat="1">
      <c r="A480" s="20"/>
      <c r="B480" s="20"/>
      <c r="C480" s="20"/>
      <c r="D480" s="20"/>
      <c r="E480" s="20"/>
      <c r="F480" s="20"/>
      <c r="G480" s="20"/>
      <c r="N480" s="33"/>
      <c r="O480" s="33"/>
      <c r="P480" s="20"/>
    </row>
    <row r="481" spans="1:16" s="22" customFormat="1">
      <c r="A481" s="20"/>
      <c r="B481" s="20"/>
      <c r="C481" s="20"/>
      <c r="D481" s="20"/>
      <c r="E481" s="20"/>
      <c r="F481" s="20"/>
      <c r="G481" s="20"/>
      <c r="N481" s="33"/>
      <c r="O481" s="33"/>
      <c r="P481" s="20"/>
    </row>
    <row r="482" spans="1:16" s="22" customFormat="1">
      <c r="A482" s="20"/>
      <c r="B482" s="20"/>
      <c r="C482" s="20"/>
      <c r="D482" s="20"/>
      <c r="E482" s="20"/>
      <c r="F482" s="20"/>
      <c r="G482" s="20"/>
      <c r="N482" s="33"/>
      <c r="O482" s="33"/>
      <c r="P482" s="20"/>
    </row>
    <row r="483" spans="1:16" s="22" customFormat="1">
      <c r="A483" s="20"/>
      <c r="B483" s="20"/>
      <c r="C483" s="20"/>
      <c r="D483" s="20"/>
      <c r="E483" s="20"/>
      <c r="F483" s="20"/>
      <c r="G483" s="20"/>
      <c r="N483" s="33"/>
      <c r="O483" s="33"/>
      <c r="P483" s="20"/>
    </row>
    <row r="484" spans="1:16" s="22" customFormat="1">
      <c r="A484" s="20"/>
      <c r="B484" s="20"/>
      <c r="C484" s="20"/>
      <c r="D484" s="20"/>
      <c r="E484" s="20"/>
      <c r="F484" s="20"/>
      <c r="G484" s="20"/>
      <c r="N484" s="33"/>
      <c r="O484" s="33"/>
      <c r="P484" s="20"/>
    </row>
    <row r="485" spans="1:16" s="22" customFormat="1">
      <c r="A485" s="20"/>
      <c r="B485" s="20"/>
      <c r="C485" s="20"/>
      <c r="D485" s="20"/>
      <c r="E485" s="20"/>
      <c r="F485" s="20"/>
      <c r="G485" s="20"/>
      <c r="N485" s="33"/>
      <c r="O485" s="33"/>
      <c r="P485" s="20"/>
    </row>
    <row r="486" spans="1:16" s="22" customFormat="1">
      <c r="A486" s="20"/>
      <c r="B486" s="20"/>
      <c r="C486" s="20"/>
      <c r="D486" s="20"/>
      <c r="E486" s="20"/>
      <c r="F486" s="20"/>
      <c r="G486" s="20"/>
      <c r="N486" s="33"/>
      <c r="O486" s="33"/>
      <c r="P486" s="20"/>
    </row>
    <row r="487" spans="1:16" s="22" customFormat="1">
      <c r="A487" s="20"/>
      <c r="B487" s="20"/>
      <c r="C487" s="20"/>
      <c r="D487" s="20"/>
      <c r="E487" s="20"/>
      <c r="F487" s="20"/>
      <c r="G487" s="20"/>
      <c r="N487" s="33"/>
      <c r="O487" s="33"/>
      <c r="P487" s="20"/>
    </row>
    <row r="488" spans="1:16" s="22" customFormat="1">
      <c r="A488" s="20"/>
      <c r="B488" s="20"/>
      <c r="C488" s="20"/>
      <c r="D488" s="20"/>
      <c r="E488" s="20"/>
      <c r="F488" s="20"/>
      <c r="G488" s="20"/>
      <c r="N488" s="33"/>
      <c r="O488" s="33"/>
      <c r="P488" s="20"/>
    </row>
    <row r="489" spans="1:16" s="22" customFormat="1">
      <c r="A489" s="20"/>
      <c r="B489" s="20"/>
      <c r="C489" s="20"/>
      <c r="D489" s="20"/>
      <c r="E489" s="20"/>
      <c r="F489" s="20"/>
      <c r="G489" s="20"/>
      <c r="N489" s="33"/>
      <c r="O489" s="33"/>
      <c r="P489" s="20"/>
    </row>
    <row r="490" spans="1:16" s="22" customFormat="1">
      <c r="A490" s="20"/>
      <c r="B490" s="20"/>
      <c r="C490" s="20"/>
      <c r="D490" s="20"/>
      <c r="E490" s="20"/>
      <c r="F490" s="20"/>
      <c r="G490" s="20"/>
      <c r="N490" s="33"/>
      <c r="O490" s="33"/>
      <c r="P490" s="20"/>
    </row>
    <row r="491" spans="1:16" s="22" customFormat="1">
      <c r="A491" s="20"/>
      <c r="B491" s="20"/>
      <c r="C491" s="20"/>
      <c r="D491" s="20"/>
      <c r="E491" s="20"/>
      <c r="F491" s="20"/>
      <c r="G491" s="20"/>
      <c r="N491" s="33"/>
      <c r="O491" s="33"/>
      <c r="P491" s="20"/>
    </row>
    <row r="492" spans="1:16" s="22" customFormat="1">
      <c r="A492" s="20"/>
      <c r="B492" s="20"/>
      <c r="C492" s="20"/>
      <c r="D492" s="20"/>
      <c r="E492" s="20"/>
      <c r="F492" s="20"/>
      <c r="G492" s="20"/>
      <c r="N492" s="33"/>
      <c r="O492" s="33"/>
      <c r="P492" s="20"/>
    </row>
    <row r="493" spans="1:16" s="22" customFormat="1">
      <c r="A493" s="20"/>
      <c r="B493" s="20"/>
      <c r="C493" s="20"/>
      <c r="D493" s="20"/>
      <c r="E493" s="20"/>
      <c r="F493" s="20"/>
      <c r="G493" s="20"/>
      <c r="N493" s="33"/>
      <c r="O493" s="33"/>
      <c r="P493" s="20"/>
    </row>
    <row r="494" spans="1:16" s="22" customFormat="1">
      <c r="A494" s="20"/>
      <c r="B494" s="20"/>
      <c r="C494" s="20"/>
      <c r="D494" s="20"/>
      <c r="E494" s="20"/>
      <c r="F494" s="20"/>
      <c r="G494" s="20"/>
      <c r="N494" s="33"/>
      <c r="O494" s="33"/>
      <c r="P494" s="20"/>
    </row>
    <row r="495" spans="1:16" s="22" customFormat="1">
      <c r="A495" s="20"/>
      <c r="B495" s="20"/>
      <c r="C495" s="20"/>
      <c r="D495" s="20"/>
      <c r="E495" s="20"/>
      <c r="F495" s="20"/>
      <c r="G495" s="20"/>
      <c r="N495" s="33"/>
      <c r="O495" s="33"/>
      <c r="P495" s="20"/>
    </row>
    <row r="496" spans="1:16" s="22" customFormat="1">
      <c r="A496" s="20"/>
      <c r="B496" s="20"/>
      <c r="C496" s="20"/>
      <c r="D496" s="20"/>
      <c r="E496" s="20"/>
      <c r="F496" s="20"/>
      <c r="G496" s="20"/>
      <c r="N496" s="33"/>
      <c r="O496" s="33"/>
      <c r="P496" s="20"/>
    </row>
    <row r="497" spans="1:16" s="22" customFormat="1">
      <c r="A497" s="20"/>
      <c r="B497" s="20"/>
      <c r="C497" s="20"/>
      <c r="D497" s="20"/>
      <c r="E497" s="20"/>
      <c r="F497" s="20"/>
      <c r="G497" s="20"/>
      <c r="N497" s="33"/>
      <c r="O497" s="33"/>
      <c r="P497" s="20"/>
    </row>
    <row r="498" spans="1:16" s="22" customFormat="1">
      <c r="A498" s="20"/>
      <c r="B498" s="20"/>
      <c r="C498" s="20"/>
      <c r="D498" s="20"/>
      <c r="E498" s="20"/>
      <c r="F498" s="20"/>
      <c r="G498" s="20"/>
      <c r="N498" s="33"/>
      <c r="O498" s="33"/>
      <c r="P498" s="20"/>
    </row>
    <row r="499" spans="1:16" s="22" customFormat="1">
      <c r="A499" s="20"/>
      <c r="B499" s="20"/>
      <c r="C499" s="20"/>
      <c r="D499" s="20"/>
      <c r="E499" s="20"/>
      <c r="F499" s="20"/>
      <c r="G499" s="20"/>
      <c r="N499" s="33"/>
      <c r="O499" s="33"/>
      <c r="P499" s="20"/>
    </row>
    <row r="500" spans="1:16" s="22" customFormat="1">
      <c r="A500" s="20"/>
      <c r="B500" s="20"/>
      <c r="C500" s="20"/>
      <c r="D500" s="20"/>
      <c r="E500" s="20"/>
      <c r="F500" s="20"/>
      <c r="G500" s="20"/>
      <c r="N500" s="33"/>
      <c r="O500" s="33"/>
      <c r="P500" s="20"/>
    </row>
    <row r="501" spans="1:16" s="22" customFormat="1">
      <c r="A501" s="20"/>
      <c r="B501" s="20"/>
      <c r="C501" s="20"/>
      <c r="D501" s="20"/>
      <c r="E501" s="20"/>
      <c r="F501" s="20"/>
      <c r="G501" s="20"/>
      <c r="N501" s="33"/>
      <c r="O501" s="33"/>
      <c r="P501" s="20"/>
    </row>
    <row r="502" spans="1:16" s="22" customFormat="1">
      <c r="A502" s="20"/>
      <c r="B502" s="20"/>
      <c r="C502" s="20"/>
      <c r="D502" s="20"/>
      <c r="E502" s="20"/>
      <c r="F502" s="20"/>
      <c r="G502" s="20"/>
      <c r="N502" s="33"/>
      <c r="O502" s="33"/>
      <c r="P502" s="20"/>
    </row>
    <row r="503" spans="1:16" s="22" customFormat="1">
      <c r="A503" s="20"/>
      <c r="B503" s="20"/>
      <c r="C503" s="20"/>
      <c r="D503" s="20"/>
      <c r="E503" s="20"/>
      <c r="F503" s="20"/>
      <c r="G503" s="20"/>
      <c r="N503" s="33"/>
      <c r="O503" s="33"/>
      <c r="P503" s="20"/>
    </row>
    <row r="504" spans="1:16" s="22" customFormat="1">
      <c r="A504" s="20"/>
      <c r="B504" s="20"/>
      <c r="C504" s="20"/>
      <c r="D504" s="20"/>
      <c r="E504" s="20"/>
      <c r="F504" s="20"/>
      <c r="G504" s="20"/>
      <c r="N504" s="33"/>
      <c r="O504" s="33"/>
      <c r="P504" s="20"/>
    </row>
    <row r="505" spans="1:16" s="22" customFormat="1">
      <c r="A505" s="20"/>
      <c r="B505" s="20"/>
      <c r="C505" s="20"/>
      <c r="D505" s="20"/>
      <c r="E505" s="20"/>
      <c r="F505" s="20"/>
      <c r="G505" s="20"/>
      <c r="N505" s="33"/>
      <c r="O505" s="33"/>
      <c r="P505" s="20"/>
    </row>
    <row r="506" spans="1:16" s="22" customFormat="1">
      <c r="A506" s="20"/>
      <c r="B506" s="20"/>
      <c r="C506" s="20"/>
      <c r="D506" s="20"/>
      <c r="E506" s="20"/>
      <c r="F506" s="20"/>
      <c r="G506" s="20"/>
      <c r="N506" s="33"/>
      <c r="O506" s="33"/>
      <c r="P506" s="20"/>
    </row>
    <row r="507" spans="1:16" s="22" customFormat="1">
      <c r="A507" s="20"/>
      <c r="B507" s="20"/>
      <c r="C507" s="20"/>
      <c r="D507" s="20"/>
      <c r="E507" s="20"/>
      <c r="F507" s="20"/>
      <c r="G507" s="20"/>
      <c r="N507" s="33"/>
      <c r="O507" s="33"/>
      <c r="P507" s="20"/>
    </row>
    <row r="508" spans="1:16" s="22" customFormat="1">
      <c r="A508" s="20"/>
      <c r="B508" s="20"/>
      <c r="C508" s="20"/>
      <c r="D508" s="20"/>
      <c r="E508" s="20"/>
      <c r="F508" s="20"/>
      <c r="G508" s="20"/>
      <c r="N508" s="33"/>
      <c r="O508" s="33"/>
      <c r="P508" s="20"/>
    </row>
    <row r="509" spans="1:16" s="22" customFormat="1">
      <c r="A509" s="20"/>
      <c r="B509" s="20"/>
      <c r="C509" s="20"/>
      <c r="D509" s="20"/>
      <c r="E509" s="20"/>
      <c r="F509" s="20"/>
      <c r="G509" s="20"/>
      <c r="N509" s="33"/>
      <c r="O509" s="33"/>
      <c r="P509" s="20"/>
    </row>
    <row r="510" spans="1:16" s="22" customFormat="1">
      <c r="A510" s="20"/>
      <c r="B510" s="20"/>
      <c r="C510" s="20"/>
      <c r="D510" s="20"/>
      <c r="E510" s="20"/>
      <c r="F510" s="20"/>
      <c r="G510" s="20"/>
      <c r="N510" s="33"/>
      <c r="O510" s="33"/>
      <c r="P510" s="20"/>
    </row>
    <row r="511" spans="1:16" s="22" customFormat="1">
      <c r="A511" s="20"/>
      <c r="B511" s="20"/>
      <c r="C511" s="20"/>
      <c r="D511" s="20"/>
      <c r="E511" s="20"/>
      <c r="F511" s="20"/>
      <c r="G511" s="20"/>
      <c r="N511" s="33"/>
      <c r="O511" s="33"/>
      <c r="P511" s="20"/>
    </row>
    <row r="512" spans="1:16" s="22" customFormat="1">
      <c r="A512" s="20"/>
      <c r="B512" s="20"/>
      <c r="C512" s="20"/>
      <c r="D512" s="20"/>
      <c r="E512" s="20"/>
      <c r="F512" s="20"/>
      <c r="G512" s="20"/>
      <c r="N512" s="33"/>
      <c r="O512" s="33"/>
      <c r="P512" s="20"/>
    </row>
    <row r="513" spans="1:16" s="22" customFormat="1">
      <c r="A513" s="20"/>
      <c r="B513" s="20"/>
      <c r="C513" s="20"/>
      <c r="D513" s="20"/>
      <c r="E513" s="20"/>
      <c r="F513" s="20"/>
      <c r="G513" s="20"/>
      <c r="N513" s="33"/>
      <c r="O513" s="33"/>
      <c r="P513" s="20"/>
    </row>
    <row r="514" spans="1:16" s="22" customFormat="1">
      <c r="A514" s="20"/>
      <c r="B514" s="20"/>
      <c r="C514" s="20"/>
      <c r="D514" s="20"/>
      <c r="E514" s="20"/>
      <c r="F514" s="20"/>
      <c r="G514" s="20"/>
      <c r="N514" s="33"/>
      <c r="O514" s="33"/>
      <c r="P514" s="20"/>
    </row>
    <row r="515" spans="1:16" s="22" customFormat="1">
      <c r="A515" s="20"/>
      <c r="B515" s="20"/>
      <c r="C515" s="20"/>
      <c r="D515" s="20"/>
      <c r="E515" s="20"/>
      <c r="F515" s="20"/>
      <c r="G515" s="20"/>
      <c r="N515" s="33"/>
      <c r="O515" s="33"/>
      <c r="P515" s="20"/>
    </row>
    <row r="516" spans="1:16" s="22" customFormat="1">
      <c r="A516" s="20"/>
      <c r="B516" s="20"/>
      <c r="C516" s="20"/>
      <c r="D516" s="20"/>
      <c r="E516" s="20"/>
      <c r="F516" s="20"/>
      <c r="G516" s="20"/>
      <c r="N516" s="33"/>
      <c r="O516" s="33"/>
      <c r="P516" s="20"/>
    </row>
    <row r="517" spans="1:16" s="22" customFormat="1">
      <c r="A517" s="20"/>
      <c r="B517" s="20"/>
      <c r="C517" s="20"/>
      <c r="D517" s="20"/>
      <c r="E517" s="20"/>
      <c r="F517" s="20"/>
      <c r="G517" s="20"/>
      <c r="N517" s="33"/>
      <c r="O517" s="33"/>
      <c r="P517" s="20"/>
    </row>
    <row r="518" spans="1:16" s="22" customFormat="1">
      <c r="A518" s="20"/>
      <c r="B518" s="20"/>
      <c r="C518" s="20"/>
      <c r="D518" s="20"/>
      <c r="E518" s="20"/>
      <c r="F518" s="20"/>
      <c r="G518" s="20"/>
      <c r="N518" s="33"/>
      <c r="O518" s="33"/>
      <c r="P518" s="20"/>
    </row>
    <row r="519" spans="1:16" s="22" customFormat="1">
      <c r="A519" s="20"/>
      <c r="B519" s="20"/>
      <c r="C519" s="20"/>
      <c r="D519" s="20"/>
      <c r="E519" s="20"/>
      <c r="F519" s="20"/>
      <c r="G519" s="20"/>
      <c r="N519" s="33"/>
      <c r="O519" s="33"/>
      <c r="P519" s="20"/>
    </row>
    <row r="520" spans="1:16" s="22" customFormat="1">
      <c r="A520" s="20"/>
      <c r="B520" s="20"/>
      <c r="C520" s="20"/>
      <c r="D520" s="20"/>
      <c r="E520" s="20"/>
      <c r="F520" s="20"/>
      <c r="G520" s="20"/>
      <c r="N520" s="33"/>
      <c r="O520" s="33"/>
      <c r="P520" s="20"/>
    </row>
    <row r="521" spans="1:16" s="22" customFormat="1">
      <c r="A521" s="20"/>
      <c r="B521" s="20"/>
      <c r="C521" s="20"/>
      <c r="D521" s="20"/>
      <c r="E521" s="20"/>
      <c r="F521" s="20"/>
      <c r="G521" s="20"/>
      <c r="N521" s="33"/>
      <c r="O521" s="33"/>
      <c r="P521" s="20"/>
    </row>
    <row r="522" spans="1:16" s="22" customFormat="1">
      <c r="A522" s="20"/>
      <c r="B522" s="20"/>
      <c r="C522" s="20"/>
      <c r="D522" s="20"/>
      <c r="E522" s="20"/>
      <c r="F522" s="20"/>
      <c r="G522" s="20"/>
      <c r="N522" s="33"/>
      <c r="O522" s="33"/>
      <c r="P522" s="20"/>
    </row>
    <row r="523" spans="1:16" s="22" customFormat="1">
      <c r="A523" s="20"/>
      <c r="B523" s="20"/>
      <c r="C523" s="20"/>
      <c r="D523" s="20"/>
      <c r="E523" s="20"/>
      <c r="F523" s="20"/>
      <c r="G523" s="20"/>
      <c r="N523" s="33"/>
      <c r="O523" s="33"/>
      <c r="P523" s="20"/>
    </row>
    <row r="524" spans="1:16" s="22" customFormat="1">
      <c r="A524" s="20"/>
      <c r="B524" s="20"/>
      <c r="C524" s="20"/>
      <c r="D524" s="20"/>
      <c r="E524" s="20"/>
      <c r="F524" s="20"/>
      <c r="G524" s="20"/>
      <c r="N524" s="33"/>
      <c r="O524" s="33"/>
      <c r="P524" s="20"/>
    </row>
    <row r="525" spans="1:16" s="22" customFormat="1">
      <c r="A525" s="20"/>
      <c r="B525" s="20"/>
      <c r="C525" s="20"/>
      <c r="D525" s="20"/>
      <c r="E525" s="20"/>
      <c r="F525" s="20"/>
      <c r="G525" s="20"/>
      <c r="N525" s="33"/>
      <c r="O525" s="33"/>
      <c r="P525" s="20"/>
    </row>
    <row r="526" spans="1:16" s="22" customFormat="1">
      <c r="A526" s="20"/>
      <c r="B526" s="20"/>
      <c r="C526" s="20"/>
      <c r="D526" s="20"/>
      <c r="E526" s="20"/>
      <c r="F526" s="20"/>
      <c r="G526" s="20"/>
      <c r="N526" s="33"/>
      <c r="O526" s="33"/>
      <c r="P526" s="20"/>
    </row>
    <row r="527" spans="1:16" s="22" customFormat="1">
      <c r="A527" s="20"/>
      <c r="B527" s="20"/>
      <c r="C527" s="20"/>
      <c r="D527" s="20"/>
      <c r="E527" s="20"/>
      <c r="F527" s="20"/>
      <c r="G527" s="20"/>
      <c r="N527" s="33"/>
      <c r="O527" s="33"/>
      <c r="P527" s="20"/>
    </row>
    <row r="528" spans="1:16" s="22" customFormat="1">
      <c r="A528" s="20"/>
      <c r="B528" s="20"/>
      <c r="C528" s="20"/>
      <c r="D528" s="20"/>
      <c r="E528" s="20"/>
      <c r="F528" s="20"/>
      <c r="G528" s="20"/>
      <c r="N528" s="33"/>
      <c r="O528" s="33"/>
      <c r="P528" s="20"/>
    </row>
    <row r="529" spans="1:16" s="22" customFormat="1">
      <c r="A529" s="20"/>
      <c r="B529" s="20"/>
      <c r="C529" s="20"/>
      <c r="D529" s="20"/>
      <c r="E529" s="20"/>
      <c r="F529" s="20"/>
      <c r="G529" s="20"/>
      <c r="N529" s="33"/>
      <c r="O529" s="33"/>
      <c r="P529" s="20"/>
    </row>
    <row r="530" spans="1:16" s="22" customFormat="1">
      <c r="A530" s="20"/>
      <c r="B530" s="20"/>
      <c r="C530" s="20"/>
      <c r="D530" s="20"/>
      <c r="E530" s="20"/>
      <c r="F530" s="20"/>
      <c r="G530" s="20"/>
      <c r="N530" s="33"/>
      <c r="O530" s="33"/>
      <c r="P530" s="20"/>
    </row>
    <row r="531" spans="1:16" s="22" customFormat="1">
      <c r="A531" s="20"/>
      <c r="B531" s="20"/>
      <c r="C531" s="20"/>
      <c r="D531" s="20"/>
      <c r="E531" s="20"/>
      <c r="F531" s="20"/>
      <c r="G531" s="20"/>
      <c r="N531" s="33"/>
      <c r="O531" s="33"/>
      <c r="P531" s="20"/>
    </row>
    <row r="532" spans="1:16" s="22" customFormat="1">
      <c r="A532" s="20"/>
      <c r="B532" s="20"/>
      <c r="C532" s="20"/>
      <c r="D532" s="20"/>
      <c r="E532" s="20"/>
      <c r="F532" s="20"/>
      <c r="G532" s="20"/>
      <c r="N532" s="33"/>
      <c r="O532" s="33"/>
      <c r="P532" s="20"/>
    </row>
    <row r="533" spans="1:16" s="22" customFormat="1">
      <c r="A533" s="20"/>
      <c r="B533" s="20"/>
      <c r="C533" s="20"/>
      <c r="D533" s="20"/>
      <c r="E533" s="20"/>
      <c r="F533" s="20"/>
      <c r="G533" s="20"/>
      <c r="N533" s="33"/>
      <c r="O533" s="33"/>
      <c r="P533" s="20"/>
    </row>
    <row r="534" spans="1:16" s="22" customFormat="1">
      <c r="A534" s="20"/>
      <c r="B534" s="20"/>
      <c r="C534" s="20"/>
      <c r="D534" s="20"/>
      <c r="E534" s="20"/>
      <c r="F534" s="20"/>
      <c r="G534" s="20"/>
      <c r="N534" s="33"/>
      <c r="O534" s="33"/>
      <c r="P534" s="20"/>
    </row>
    <row r="535" spans="1:16" s="22" customFormat="1">
      <c r="A535" s="20"/>
      <c r="B535" s="20"/>
      <c r="C535" s="20"/>
      <c r="D535" s="20"/>
      <c r="E535" s="20"/>
      <c r="F535" s="20"/>
      <c r="G535" s="20"/>
      <c r="N535" s="33"/>
      <c r="O535" s="33"/>
      <c r="P535" s="20"/>
    </row>
    <row r="536" spans="1:16" s="22" customFormat="1">
      <c r="A536" s="20"/>
      <c r="B536" s="20"/>
      <c r="C536" s="20"/>
      <c r="D536" s="20"/>
      <c r="E536" s="20"/>
      <c r="F536" s="20"/>
      <c r="G536" s="20"/>
      <c r="N536" s="33"/>
      <c r="O536" s="33"/>
      <c r="P536" s="20"/>
    </row>
    <row r="537" spans="1:16" s="22" customFormat="1">
      <c r="A537" s="20"/>
      <c r="B537" s="20"/>
      <c r="C537" s="20"/>
      <c r="D537" s="20"/>
      <c r="E537" s="20"/>
      <c r="F537" s="20"/>
      <c r="G537" s="20"/>
      <c r="N537" s="33"/>
      <c r="O537" s="33"/>
      <c r="P537" s="20"/>
    </row>
    <row r="538" spans="1:16" s="22" customFormat="1">
      <c r="A538" s="20"/>
      <c r="B538" s="20"/>
      <c r="C538" s="20"/>
      <c r="D538" s="20"/>
      <c r="E538" s="20"/>
      <c r="F538" s="20"/>
      <c r="G538" s="20"/>
      <c r="N538" s="33"/>
      <c r="O538" s="33"/>
      <c r="P538" s="20"/>
    </row>
    <row r="539" spans="1:16" s="22" customFormat="1">
      <c r="A539" s="20"/>
      <c r="B539" s="20"/>
      <c r="C539" s="20"/>
      <c r="D539" s="20"/>
      <c r="E539" s="20"/>
      <c r="F539" s="20"/>
      <c r="G539" s="20"/>
      <c r="N539" s="33"/>
      <c r="O539" s="33"/>
      <c r="P539" s="20"/>
    </row>
    <row r="540" spans="1:16" s="22" customFormat="1">
      <c r="A540" s="20"/>
      <c r="B540" s="20"/>
      <c r="C540" s="20"/>
      <c r="D540" s="20"/>
      <c r="E540" s="20"/>
      <c r="F540" s="20"/>
      <c r="G540" s="20"/>
      <c r="N540" s="33"/>
      <c r="O540" s="33"/>
      <c r="P540" s="20"/>
    </row>
    <row r="541" spans="1:16" s="22" customFormat="1">
      <c r="A541" s="20"/>
      <c r="B541" s="20"/>
      <c r="C541" s="20"/>
      <c r="D541" s="20"/>
      <c r="E541" s="20"/>
      <c r="F541" s="20"/>
      <c r="G541" s="20"/>
      <c r="N541" s="33"/>
      <c r="O541" s="33"/>
      <c r="P541" s="20"/>
    </row>
    <row r="542" spans="1:16" s="22" customFormat="1">
      <c r="A542" s="20"/>
      <c r="B542" s="20"/>
      <c r="C542" s="20"/>
      <c r="D542" s="20"/>
      <c r="E542" s="20"/>
      <c r="F542" s="20"/>
      <c r="G542" s="20"/>
      <c r="N542" s="33"/>
      <c r="O542" s="33"/>
      <c r="P542" s="20"/>
    </row>
    <row r="543" spans="1:16" s="22" customFormat="1">
      <c r="A543" s="20"/>
      <c r="B543" s="20"/>
      <c r="C543" s="20"/>
      <c r="D543" s="20"/>
      <c r="E543" s="20"/>
      <c r="F543" s="20"/>
      <c r="G543" s="20"/>
      <c r="N543" s="33"/>
      <c r="O543" s="33"/>
      <c r="P543" s="20"/>
    </row>
    <row r="544" spans="1:16" s="22" customFormat="1">
      <c r="A544" s="20"/>
      <c r="B544" s="20"/>
      <c r="C544" s="20"/>
      <c r="D544" s="20"/>
      <c r="E544" s="20"/>
      <c r="F544" s="20"/>
      <c r="G544" s="20"/>
      <c r="N544" s="33"/>
      <c r="O544" s="33"/>
      <c r="P544" s="20"/>
    </row>
    <row r="545" spans="1:16" s="22" customFormat="1">
      <c r="A545" s="20"/>
      <c r="B545" s="20"/>
      <c r="C545" s="20"/>
      <c r="D545" s="20"/>
      <c r="E545" s="20"/>
      <c r="F545" s="20"/>
      <c r="G545" s="20"/>
      <c r="N545" s="33"/>
      <c r="O545" s="33"/>
      <c r="P545" s="20"/>
    </row>
    <row r="546" spans="1:16" s="22" customFormat="1">
      <c r="A546" s="20"/>
      <c r="B546" s="20"/>
      <c r="C546" s="20"/>
      <c r="D546" s="20"/>
      <c r="E546" s="20"/>
      <c r="F546" s="20"/>
      <c r="G546" s="20"/>
      <c r="N546" s="33"/>
      <c r="O546" s="33"/>
      <c r="P546" s="20"/>
    </row>
    <row r="547" spans="1:16" s="22" customFormat="1">
      <c r="A547" s="20"/>
      <c r="B547" s="20"/>
      <c r="C547" s="20"/>
      <c r="D547" s="20"/>
      <c r="E547" s="20"/>
      <c r="F547" s="20"/>
      <c r="G547" s="20"/>
      <c r="N547" s="33"/>
      <c r="O547" s="33"/>
      <c r="P547" s="20"/>
    </row>
    <row r="548" spans="1:16" s="22" customFormat="1">
      <c r="A548" s="20"/>
      <c r="B548" s="20"/>
      <c r="C548" s="20"/>
      <c r="D548" s="20"/>
      <c r="E548" s="20"/>
      <c r="F548" s="20"/>
      <c r="G548" s="20"/>
      <c r="N548" s="33"/>
      <c r="O548" s="33"/>
      <c r="P548" s="20"/>
    </row>
    <row r="549" spans="1:16" s="22" customFormat="1">
      <c r="A549" s="20"/>
      <c r="B549" s="20"/>
      <c r="C549" s="20"/>
      <c r="D549" s="20"/>
      <c r="E549" s="20"/>
      <c r="F549" s="20"/>
      <c r="G549" s="20"/>
      <c r="N549" s="33"/>
      <c r="O549" s="33"/>
      <c r="P549" s="20"/>
    </row>
    <row r="550" spans="1:16" s="22" customFormat="1">
      <c r="A550" s="20"/>
      <c r="B550" s="20"/>
      <c r="C550" s="20"/>
      <c r="D550" s="20"/>
      <c r="E550" s="20"/>
      <c r="F550" s="20"/>
      <c r="G550" s="20"/>
      <c r="N550" s="33"/>
      <c r="O550" s="33"/>
      <c r="P550" s="20"/>
    </row>
    <row r="551" spans="1:16" s="22" customFormat="1">
      <c r="A551" s="20"/>
      <c r="B551" s="20"/>
      <c r="C551" s="20"/>
      <c r="D551" s="20"/>
      <c r="E551" s="20"/>
      <c r="F551" s="20"/>
      <c r="G551" s="20"/>
      <c r="N551" s="33"/>
      <c r="O551" s="33"/>
      <c r="P551" s="20"/>
    </row>
    <row r="552" spans="1:16" s="22" customFormat="1">
      <c r="A552" s="20"/>
      <c r="B552" s="20"/>
      <c r="C552" s="20"/>
      <c r="D552" s="20"/>
      <c r="E552" s="20"/>
      <c r="F552" s="20"/>
      <c r="G552" s="20"/>
      <c r="N552" s="33"/>
      <c r="O552" s="33"/>
      <c r="P552" s="20"/>
    </row>
    <row r="553" spans="1:16" s="22" customFormat="1">
      <c r="A553" s="20"/>
      <c r="B553" s="20"/>
      <c r="C553" s="20"/>
      <c r="D553" s="20"/>
      <c r="E553" s="20"/>
      <c r="F553" s="20"/>
      <c r="G553" s="20"/>
      <c r="N553" s="33"/>
      <c r="O553" s="33"/>
      <c r="P553" s="20"/>
    </row>
    <row r="554" spans="1:16" s="22" customFormat="1">
      <c r="A554" s="20"/>
      <c r="B554" s="20"/>
      <c r="C554" s="20"/>
      <c r="D554" s="20"/>
      <c r="E554" s="20"/>
      <c r="F554" s="20"/>
      <c r="G554" s="20"/>
      <c r="N554" s="33"/>
      <c r="O554" s="33"/>
      <c r="P554" s="20"/>
    </row>
    <row r="555" spans="1:16" s="22" customFormat="1">
      <c r="A555" s="20"/>
      <c r="B555" s="20"/>
      <c r="C555" s="20"/>
      <c r="D555" s="20"/>
      <c r="E555" s="20"/>
      <c r="F555" s="20"/>
      <c r="G555" s="20"/>
      <c r="N555" s="33"/>
      <c r="O555" s="33"/>
      <c r="P555" s="20"/>
    </row>
    <row r="556" spans="1:16" s="22" customFormat="1">
      <c r="A556" s="20"/>
      <c r="B556" s="20"/>
      <c r="C556" s="20"/>
      <c r="D556" s="20"/>
      <c r="E556" s="20"/>
      <c r="F556" s="20"/>
      <c r="G556" s="20"/>
      <c r="N556" s="33"/>
      <c r="O556" s="33"/>
      <c r="P556" s="20"/>
    </row>
    <row r="557" spans="1:16" s="22" customFormat="1">
      <c r="A557" s="20"/>
      <c r="B557" s="20"/>
      <c r="C557" s="20"/>
      <c r="D557" s="20"/>
      <c r="E557" s="20"/>
      <c r="F557" s="20"/>
      <c r="G557" s="20"/>
      <c r="N557" s="33"/>
      <c r="O557" s="33"/>
      <c r="P557" s="20"/>
    </row>
    <row r="558" spans="1:16" s="22" customFormat="1">
      <c r="A558" s="20"/>
      <c r="B558" s="20"/>
      <c r="C558" s="20"/>
      <c r="D558" s="20"/>
      <c r="E558" s="20"/>
      <c r="F558" s="20"/>
      <c r="G558" s="20"/>
      <c r="N558" s="33"/>
      <c r="O558" s="33"/>
      <c r="P558" s="20"/>
    </row>
    <row r="559" spans="1:16" s="22" customFormat="1">
      <c r="A559" s="20"/>
      <c r="B559" s="20"/>
      <c r="C559" s="20"/>
      <c r="D559" s="20"/>
      <c r="E559" s="20"/>
      <c r="F559" s="20"/>
      <c r="G559" s="20"/>
      <c r="N559" s="33"/>
      <c r="O559" s="33"/>
      <c r="P559" s="20"/>
    </row>
    <row r="560" spans="1:16" s="22" customFormat="1">
      <c r="A560" s="20"/>
      <c r="B560" s="20"/>
      <c r="C560" s="20"/>
      <c r="D560" s="20"/>
      <c r="E560" s="20"/>
      <c r="F560" s="20"/>
      <c r="G560" s="20"/>
      <c r="N560" s="33"/>
      <c r="O560" s="33"/>
      <c r="P560" s="20"/>
    </row>
    <row r="561" spans="1:16" s="22" customFormat="1">
      <c r="A561" s="20"/>
      <c r="B561" s="20"/>
      <c r="C561" s="20"/>
      <c r="D561" s="20"/>
      <c r="E561" s="20"/>
      <c r="F561" s="20"/>
      <c r="G561" s="20"/>
      <c r="N561" s="33"/>
      <c r="O561" s="33"/>
      <c r="P561" s="20"/>
    </row>
    <row r="562" spans="1:16" s="22" customFormat="1">
      <c r="A562" s="20"/>
      <c r="B562" s="20"/>
      <c r="C562" s="20"/>
      <c r="D562" s="20"/>
      <c r="E562" s="20"/>
      <c r="F562" s="20"/>
      <c r="G562" s="20"/>
      <c r="N562" s="33"/>
      <c r="O562" s="33"/>
      <c r="P562" s="20"/>
    </row>
    <row r="563" spans="1:16" s="22" customFormat="1">
      <c r="A563" s="20"/>
      <c r="B563" s="20"/>
      <c r="C563" s="20"/>
      <c r="D563" s="20"/>
      <c r="E563" s="20"/>
      <c r="F563" s="20"/>
      <c r="G563" s="20"/>
      <c r="N563" s="33"/>
      <c r="O563" s="33"/>
      <c r="P563" s="20"/>
    </row>
    <row r="564" spans="1:16" s="22" customFormat="1">
      <c r="A564" s="20"/>
      <c r="B564" s="20"/>
      <c r="C564" s="20"/>
      <c r="D564" s="20"/>
      <c r="E564" s="20"/>
      <c r="F564" s="20"/>
      <c r="G564" s="20"/>
      <c r="N564" s="33"/>
      <c r="O564" s="33"/>
      <c r="P564" s="20"/>
    </row>
    <row r="565" spans="1:16" s="22" customFormat="1">
      <c r="A565" s="20"/>
      <c r="B565" s="20"/>
      <c r="C565" s="20"/>
      <c r="D565" s="20"/>
      <c r="E565" s="20"/>
      <c r="F565" s="20"/>
      <c r="G565" s="20"/>
      <c r="N565" s="33"/>
      <c r="O565" s="33"/>
      <c r="P565" s="20"/>
    </row>
    <row r="566" spans="1:16" s="22" customFormat="1">
      <c r="A566" s="20"/>
      <c r="B566" s="20"/>
      <c r="C566" s="20"/>
      <c r="D566" s="20"/>
      <c r="E566" s="20"/>
      <c r="F566" s="20"/>
      <c r="G566" s="20"/>
      <c r="N566" s="33"/>
      <c r="O566" s="33"/>
      <c r="P566" s="20"/>
    </row>
    <row r="567" spans="1:16" s="22" customFormat="1">
      <c r="A567" s="20"/>
      <c r="B567" s="20"/>
      <c r="C567" s="20"/>
      <c r="D567" s="20"/>
      <c r="E567" s="20"/>
      <c r="F567" s="20"/>
      <c r="G567" s="20"/>
      <c r="N567" s="33"/>
      <c r="O567" s="33"/>
      <c r="P567" s="20"/>
    </row>
    <row r="568" spans="1:16" s="22" customFormat="1">
      <c r="A568" s="20"/>
      <c r="B568" s="20"/>
      <c r="C568" s="20"/>
      <c r="D568" s="20"/>
      <c r="E568" s="20"/>
      <c r="F568" s="20"/>
      <c r="G568" s="20"/>
      <c r="N568" s="33"/>
      <c r="O568" s="33"/>
      <c r="P568" s="20"/>
    </row>
    <row r="569" spans="1:16" s="22" customFormat="1">
      <c r="A569" s="20"/>
      <c r="B569" s="20"/>
      <c r="C569" s="20"/>
      <c r="D569" s="20"/>
      <c r="E569" s="20"/>
      <c r="F569" s="20"/>
      <c r="G569" s="20"/>
      <c r="N569" s="33"/>
      <c r="O569" s="33"/>
      <c r="P569" s="20"/>
    </row>
    <row r="570" spans="1:16" s="22" customFormat="1">
      <c r="A570" s="20"/>
      <c r="B570" s="20"/>
      <c r="C570" s="20"/>
      <c r="D570" s="20"/>
      <c r="E570" s="20"/>
      <c r="F570" s="20"/>
      <c r="G570" s="20"/>
      <c r="N570" s="33"/>
      <c r="O570" s="33"/>
      <c r="P570" s="20"/>
    </row>
    <row r="571" spans="1:16" s="22" customFormat="1">
      <c r="A571" s="20"/>
      <c r="B571" s="20"/>
      <c r="C571" s="20"/>
      <c r="D571" s="20"/>
      <c r="E571" s="20"/>
      <c r="F571" s="20"/>
      <c r="G571" s="20"/>
      <c r="N571" s="33"/>
      <c r="O571" s="33"/>
      <c r="P571" s="20"/>
    </row>
    <row r="572" spans="1:16" s="22" customFormat="1">
      <c r="A572" s="20"/>
      <c r="B572" s="20"/>
      <c r="C572" s="20"/>
      <c r="D572" s="20"/>
      <c r="E572" s="20"/>
      <c r="F572" s="20"/>
      <c r="G572" s="20"/>
      <c r="N572" s="33"/>
      <c r="O572" s="33"/>
      <c r="P572" s="20"/>
    </row>
    <row r="573" spans="1:16" s="22" customFormat="1">
      <c r="A573" s="20"/>
      <c r="B573" s="20"/>
      <c r="C573" s="20"/>
      <c r="D573" s="20"/>
      <c r="E573" s="20"/>
      <c r="F573" s="20"/>
      <c r="G573" s="20"/>
      <c r="N573" s="33"/>
      <c r="O573" s="33"/>
      <c r="P573" s="20"/>
    </row>
    <row r="574" spans="1:16" s="22" customFormat="1">
      <c r="A574" s="20"/>
      <c r="B574" s="20"/>
      <c r="C574" s="20"/>
      <c r="D574" s="20"/>
      <c r="E574" s="20"/>
      <c r="F574" s="20"/>
      <c r="G574" s="20"/>
      <c r="N574" s="33"/>
      <c r="O574" s="33"/>
      <c r="P574" s="20"/>
    </row>
    <row r="575" spans="1:16" s="22" customFormat="1">
      <c r="A575" s="20"/>
      <c r="B575" s="20"/>
      <c r="C575" s="20"/>
      <c r="D575" s="20"/>
      <c r="E575" s="20"/>
      <c r="F575" s="20"/>
      <c r="G575" s="20"/>
      <c r="N575" s="33"/>
      <c r="O575" s="33"/>
      <c r="P575" s="20"/>
    </row>
    <row r="576" spans="1:16" s="22" customFormat="1">
      <c r="A576" s="20"/>
      <c r="B576" s="20"/>
      <c r="C576" s="20"/>
      <c r="D576" s="20"/>
      <c r="E576" s="20"/>
      <c r="F576" s="20"/>
      <c r="G576" s="20"/>
      <c r="N576" s="33"/>
      <c r="O576" s="33"/>
      <c r="P576" s="20"/>
    </row>
    <row r="577" spans="1:16" s="22" customFormat="1">
      <c r="A577" s="20"/>
      <c r="B577" s="20"/>
      <c r="C577" s="20"/>
      <c r="D577" s="20"/>
      <c r="E577" s="20"/>
      <c r="F577" s="20"/>
      <c r="G577" s="20"/>
      <c r="N577" s="33"/>
      <c r="O577" s="33"/>
      <c r="P577" s="20"/>
    </row>
    <row r="578" spans="1:16" s="22" customFormat="1">
      <c r="A578" s="20"/>
      <c r="B578" s="20"/>
      <c r="C578" s="20"/>
      <c r="D578" s="20"/>
      <c r="E578" s="20"/>
      <c r="F578" s="20"/>
      <c r="G578" s="20"/>
      <c r="N578" s="33"/>
      <c r="O578" s="33"/>
      <c r="P578" s="20"/>
    </row>
    <row r="579" spans="1:16" s="22" customFormat="1">
      <c r="A579" s="20"/>
      <c r="B579" s="20"/>
      <c r="C579" s="20"/>
      <c r="D579" s="20"/>
      <c r="E579" s="20"/>
      <c r="F579" s="20"/>
      <c r="G579" s="20"/>
      <c r="N579" s="33"/>
      <c r="O579" s="33"/>
      <c r="P579" s="20"/>
    </row>
    <row r="580" spans="1:16" s="22" customFormat="1">
      <c r="A580" s="20"/>
      <c r="B580" s="20"/>
      <c r="C580" s="20"/>
      <c r="D580" s="20"/>
      <c r="E580" s="20"/>
      <c r="F580" s="20"/>
      <c r="G580" s="20"/>
      <c r="N580" s="33"/>
      <c r="O580" s="33"/>
      <c r="P580" s="20"/>
    </row>
    <row r="581" spans="1:16" s="22" customFormat="1">
      <c r="A581" s="20"/>
      <c r="B581" s="20"/>
      <c r="C581" s="20"/>
      <c r="D581" s="20"/>
      <c r="E581" s="20"/>
      <c r="F581" s="20"/>
      <c r="G581" s="20"/>
      <c r="N581" s="33"/>
      <c r="O581" s="33"/>
      <c r="P581" s="20"/>
    </row>
    <row r="582" spans="1:16" s="22" customFormat="1">
      <c r="A582" s="20"/>
      <c r="B582" s="20"/>
      <c r="C582" s="20"/>
      <c r="D582" s="20"/>
      <c r="E582" s="20"/>
      <c r="F582" s="20"/>
      <c r="G582" s="20"/>
      <c r="N582" s="33"/>
      <c r="O582" s="33"/>
      <c r="P582" s="20"/>
    </row>
    <row r="583" spans="1:16" s="22" customFormat="1">
      <c r="A583" s="20"/>
      <c r="B583" s="20"/>
      <c r="C583" s="20"/>
      <c r="D583" s="20"/>
      <c r="E583" s="20"/>
      <c r="F583" s="20"/>
      <c r="G583" s="20"/>
      <c r="N583" s="33"/>
      <c r="O583" s="33"/>
      <c r="P583" s="20"/>
    </row>
    <row r="584" spans="1:16" s="22" customFormat="1">
      <c r="A584" s="20"/>
      <c r="B584" s="20"/>
      <c r="C584" s="20"/>
      <c r="D584" s="20"/>
      <c r="E584" s="20"/>
      <c r="F584" s="20"/>
      <c r="G584" s="20"/>
      <c r="N584" s="33"/>
      <c r="O584" s="33"/>
      <c r="P584" s="20"/>
    </row>
    <row r="585" spans="1:16" s="22" customFormat="1">
      <c r="A585" s="20"/>
      <c r="B585" s="20"/>
      <c r="C585" s="20"/>
      <c r="D585" s="20"/>
      <c r="E585" s="20"/>
      <c r="F585" s="20"/>
      <c r="G585" s="20"/>
      <c r="N585" s="33"/>
      <c r="O585" s="33"/>
      <c r="P585" s="20"/>
    </row>
    <row r="586" spans="1:16" s="22" customFormat="1">
      <c r="A586" s="20"/>
      <c r="B586" s="20"/>
      <c r="C586" s="20"/>
      <c r="D586" s="20"/>
      <c r="E586" s="20"/>
      <c r="F586" s="20"/>
      <c r="G586" s="20"/>
      <c r="N586" s="33"/>
      <c r="O586" s="33"/>
      <c r="P586" s="20"/>
    </row>
    <row r="587" spans="1:16" s="22" customFormat="1">
      <c r="A587" s="20"/>
      <c r="B587" s="20"/>
      <c r="C587" s="20"/>
      <c r="D587" s="20"/>
      <c r="E587" s="20"/>
      <c r="F587" s="20"/>
      <c r="G587" s="20"/>
      <c r="N587" s="33"/>
      <c r="O587" s="33"/>
      <c r="P587" s="20"/>
    </row>
    <row r="588" spans="1:16" s="22" customFormat="1">
      <c r="A588" s="20"/>
      <c r="B588" s="20"/>
      <c r="C588" s="20"/>
      <c r="D588" s="20"/>
      <c r="E588" s="20"/>
      <c r="F588" s="20"/>
      <c r="G588" s="20"/>
      <c r="N588" s="33"/>
      <c r="O588" s="33"/>
      <c r="P588" s="20"/>
    </row>
    <row r="589" spans="1:16" s="22" customFormat="1">
      <c r="A589" s="20"/>
      <c r="B589" s="20"/>
      <c r="C589" s="20"/>
      <c r="D589" s="20"/>
      <c r="E589" s="20"/>
      <c r="F589" s="20"/>
      <c r="G589" s="20"/>
      <c r="N589" s="33"/>
      <c r="O589" s="33"/>
      <c r="P589" s="20"/>
    </row>
    <row r="590" spans="1:16" s="22" customFormat="1">
      <c r="A590" s="20"/>
      <c r="B590" s="20"/>
      <c r="C590" s="20"/>
      <c r="D590" s="20"/>
      <c r="E590" s="20"/>
      <c r="F590" s="20"/>
      <c r="G590" s="20"/>
      <c r="N590" s="33"/>
      <c r="O590" s="33"/>
      <c r="P590" s="20"/>
    </row>
    <row r="591" spans="1:16" s="22" customFormat="1">
      <c r="A591" s="20"/>
      <c r="B591" s="20"/>
      <c r="C591" s="20"/>
      <c r="D591" s="20"/>
      <c r="E591" s="20"/>
      <c r="F591" s="20"/>
      <c r="G591" s="20"/>
      <c r="N591" s="33"/>
      <c r="O591" s="33"/>
      <c r="P591" s="20"/>
    </row>
    <row r="592" spans="1:16" s="22" customFormat="1">
      <c r="A592" s="20"/>
      <c r="B592" s="20"/>
      <c r="C592" s="20"/>
      <c r="D592" s="20"/>
      <c r="E592" s="20"/>
      <c r="F592" s="20"/>
      <c r="G592" s="20"/>
      <c r="N592" s="33"/>
      <c r="O592" s="33"/>
      <c r="P592" s="20"/>
    </row>
    <row r="593" spans="1:16" s="22" customFormat="1">
      <c r="A593" s="20"/>
      <c r="B593" s="20"/>
      <c r="C593" s="20"/>
      <c r="D593" s="20"/>
      <c r="E593" s="20"/>
      <c r="F593" s="20"/>
      <c r="G593" s="20"/>
      <c r="N593" s="33"/>
      <c r="O593" s="33"/>
      <c r="P593" s="20"/>
    </row>
    <row r="594" spans="1:16" s="22" customFormat="1">
      <c r="A594" s="20"/>
      <c r="B594" s="20"/>
      <c r="C594" s="20"/>
      <c r="D594" s="20"/>
      <c r="E594" s="20"/>
      <c r="F594" s="20"/>
      <c r="G594" s="20"/>
      <c r="N594" s="33"/>
      <c r="O594" s="33"/>
      <c r="P594" s="20"/>
    </row>
    <row r="595" spans="1:16" s="22" customFormat="1">
      <c r="A595" s="20"/>
      <c r="B595" s="20"/>
      <c r="C595" s="20"/>
      <c r="D595" s="20"/>
      <c r="E595" s="20"/>
      <c r="F595" s="20"/>
      <c r="G595" s="20"/>
      <c r="N595" s="33"/>
      <c r="O595" s="33"/>
      <c r="P595" s="20"/>
    </row>
    <row r="596" spans="1:16" s="22" customFormat="1">
      <c r="A596" s="20"/>
      <c r="B596" s="20"/>
      <c r="C596" s="20"/>
      <c r="D596" s="20"/>
      <c r="E596" s="20"/>
      <c r="F596" s="20"/>
      <c r="G596" s="20"/>
      <c r="N596" s="33"/>
      <c r="O596" s="33"/>
      <c r="P596" s="20"/>
    </row>
    <row r="597" spans="1:16" s="22" customFormat="1">
      <c r="A597" s="20"/>
      <c r="B597" s="20"/>
      <c r="C597" s="20"/>
      <c r="D597" s="20"/>
      <c r="E597" s="20"/>
      <c r="F597" s="20"/>
      <c r="G597" s="20"/>
      <c r="N597" s="33"/>
      <c r="O597" s="33"/>
      <c r="P597" s="20"/>
    </row>
    <row r="598" spans="1:16" s="22" customFormat="1">
      <c r="A598" s="20"/>
      <c r="B598" s="20"/>
      <c r="C598" s="20"/>
      <c r="D598" s="20"/>
      <c r="E598" s="20"/>
      <c r="F598" s="20"/>
      <c r="G598" s="20"/>
      <c r="N598" s="33"/>
      <c r="O598" s="33"/>
      <c r="P598" s="20"/>
    </row>
    <row r="599" spans="1:16" s="22" customFormat="1">
      <c r="A599" s="20"/>
      <c r="B599" s="20"/>
      <c r="C599" s="20"/>
      <c r="D599" s="20"/>
      <c r="E599" s="20"/>
      <c r="F599" s="20"/>
      <c r="G599" s="20"/>
      <c r="N599" s="33"/>
      <c r="O599" s="33"/>
      <c r="P599" s="20"/>
    </row>
    <row r="600" spans="1:16" s="22" customFormat="1">
      <c r="A600" s="20"/>
      <c r="B600" s="20"/>
      <c r="C600" s="20"/>
      <c r="D600" s="20"/>
      <c r="E600" s="20"/>
      <c r="F600" s="20"/>
      <c r="G600" s="20"/>
      <c r="N600" s="33"/>
      <c r="O600" s="33"/>
      <c r="P600" s="20"/>
    </row>
    <row r="601" spans="1:16" s="22" customFormat="1">
      <c r="A601" s="20"/>
      <c r="B601" s="20"/>
      <c r="C601" s="20"/>
      <c r="D601" s="20"/>
      <c r="E601" s="20"/>
      <c r="F601" s="20"/>
      <c r="G601" s="20"/>
      <c r="N601" s="33"/>
      <c r="O601" s="33"/>
      <c r="P601" s="20"/>
    </row>
    <row r="602" spans="1:16" s="22" customFormat="1">
      <c r="A602" s="20"/>
      <c r="B602" s="20"/>
      <c r="C602" s="20"/>
      <c r="D602" s="20"/>
      <c r="E602" s="20"/>
      <c r="F602" s="20"/>
      <c r="G602" s="20"/>
      <c r="N602" s="33"/>
      <c r="O602" s="33"/>
      <c r="P602" s="20"/>
    </row>
    <row r="603" spans="1:16" s="22" customFormat="1">
      <c r="A603" s="20"/>
      <c r="B603" s="20"/>
      <c r="C603" s="20"/>
      <c r="D603" s="20"/>
      <c r="E603" s="20"/>
      <c r="F603" s="20"/>
      <c r="G603" s="20"/>
      <c r="N603" s="33"/>
      <c r="O603" s="33"/>
      <c r="P603" s="20"/>
    </row>
    <row r="604" spans="1:16" s="22" customFormat="1">
      <c r="A604" s="20"/>
      <c r="B604" s="20"/>
      <c r="C604" s="20"/>
      <c r="D604" s="20"/>
      <c r="E604" s="20"/>
      <c r="F604" s="20"/>
      <c r="G604" s="20"/>
      <c r="N604" s="33"/>
      <c r="O604" s="33"/>
      <c r="P604" s="20"/>
    </row>
    <row r="605" spans="1:16" s="22" customFormat="1">
      <c r="A605" s="20"/>
      <c r="B605" s="20"/>
      <c r="C605" s="20"/>
      <c r="D605" s="20"/>
      <c r="E605" s="20"/>
      <c r="F605" s="20"/>
      <c r="G605" s="20"/>
      <c r="N605" s="33"/>
      <c r="O605" s="33"/>
      <c r="P605" s="20"/>
    </row>
    <row r="606" spans="1:16" s="22" customFormat="1">
      <c r="A606" s="20"/>
      <c r="B606" s="20"/>
      <c r="C606" s="20"/>
      <c r="D606" s="20"/>
      <c r="E606" s="20"/>
      <c r="F606" s="20"/>
      <c r="G606" s="20"/>
      <c r="N606" s="33"/>
      <c r="O606" s="33"/>
      <c r="P606" s="20"/>
    </row>
    <row r="607" spans="1:16" s="22" customFormat="1">
      <c r="A607" s="20"/>
      <c r="B607" s="20"/>
      <c r="C607" s="20"/>
      <c r="D607" s="20"/>
      <c r="E607" s="20"/>
      <c r="F607" s="20"/>
      <c r="G607" s="20"/>
      <c r="N607" s="33"/>
      <c r="O607" s="33"/>
      <c r="P607" s="20"/>
    </row>
    <row r="608" spans="1:16" s="22" customFormat="1">
      <c r="A608" s="20"/>
      <c r="B608" s="20"/>
      <c r="C608" s="20"/>
      <c r="D608" s="20"/>
      <c r="E608" s="20"/>
      <c r="F608" s="20"/>
      <c r="G608" s="20"/>
      <c r="N608" s="33"/>
      <c r="O608" s="33"/>
      <c r="P608" s="20"/>
    </row>
    <row r="609" spans="1:16" s="22" customFormat="1">
      <c r="A609" s="20"/>
      <c r="B609" s="20"/>
      <c r="C609" s="20"/>
      <c r="D609" s="20"/>
      <c r="E609" s="20"/>
      <c r="F609" s="20"/>
      <c r="G609" s="20"/>
      <c r="N609" s="33"/>
      <c r="O609" s="33"/>
      <c r="P609" s="20"/>
    </row>
    <row r="610" spans="1:16" s="22" customFormat="1">
      <c r="A610" s="20"/>
      <c r="B610" s="20"/>
      <c r="C610" s="20"/>
      <c r="D610" s="20"/>
      <c r="E610" s="20"/>
      <c r="F610" s="20"/>
      <c r="G610" s="20"/>
      <c r="N610" s="33"/>
      <c r="O610" s="33"/>
      <c r="P610" s="20"/>
    </row>
    <row r="611" spans="1:16" s="22" customFormat="1">
      <c r="A611" s="20"/>
      <c r="B611" s="20"/>
      <c r="C611" s="20"/>
      <c r="D611" s="20"/>
      <c r="E611" s="20"/>
      <c r="F611" s="20"/>
      <c r="G611" s="20"/>
      <c r="N611" s="33"/>
      <c r="O611" s="33"/>
      <c r="P611" s="20"/>
    </row>
    <row r="612" spans="1:16" s="22" customFormat="1">
      <c r="A612" s="20"/>
      <c r="B612" s="20"/>
      <c r="C612" s="20"/>
      <c r="D612" s="20"/>
      <c r="E612" s="20"/>
      <c r="F612" s="20"/>
      <c r="G612" s="20"/>
      <c r="N612" s="33"/>
      <c r="O612" s="33"/>
      <c r="P612" s="20"/>
    </row>
    <row r="613" spans="1:16" s="22" customFormat="1">
      <c r="A613" s="20"/>
      <c r="B613" s="20"/>
      <c r="C613" s="20"/>
      <c r="D613" s="20"/>
      <c r="E613" s="20"/>
      <c r="F613" s="20"/>
      <c r="G613" s="20"/>
      <c r="N613" s="33"/>
      <c r="O613" s="33"/>
      <c r="P613" s="20"/>
    </row>
  </sheetData>
  <sheetProtection algorithmName="SHA-512" hashValue="YOWT2lAIqmEbxJvmMxHSjYt2+xCFUTpLtCZEDudD33DGOuPhvVHk9D43AlmMZQbbe1OiiJoStwVUslXd9LKCsg==" saltValue="SAGsdPd4vELGh8Rt+l8KfQ==" spinCount="100000" sheet="1" objects="1" scenarios="1" selectLockedCells="1" selectUnlockedCells="1"/>
  <pageMargins left="0.7" right="0.7" top="0.75" bottom="0.75" header="0.3" footer="0.3"/>
  <pageSetup paperSize="9" orientation="portrait" horizontalDpi="1200" verticalDpi="1200"/>
  <headerFooter scaleWithDoc="1" alignWithMargins="0" differentFirst="0" differentOddEven="0"/>
  <extLst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B6F42EEE15B24E9FE26D458FF6DFC9" ma:contentTypeVersion="15" ma:contentTypeDescription="Create a new document." ma:contentTypeScope="" ma:versionID="0a4a475a99bf425c27717b9994e58855">
  <xsd:schema xmlns:xsd="http://www.w3.org/2001/XMLSchema" xmlns:xs="http://www.w3.org/2001/XMLSchema" xmlns:p="http://schemas.microsoft.com/office/2006/metadata/properties" xmlns:ns1="http://schemas.microsoft.com/sharepoint/v3" xmlns:ns3="8f496d39-2eb9-4edd-aae8-666e008be53e" xmlns:ns4="1d42b7ee-d903-48cb-929b-07d0bd16b737" targetNamespace="http://schemas.microsoft.com/office/2006/metadata/properties" ma:root="true" ma:fieldsID="2c71daceff1e25196f7594aa9bbc8465" ns1:_="" ns3:_="" ns4:_="">
    <xsd:import namespace="http://schemas.microsoft.com/sharepoint/v3"/>
    <xsd:import namespace="8f496d39-2eb9-4edd-aae8-666e008be53e"/>
    <xsd:import namespace="1d42b7ee-d903-48cb-929b-07d0bd16b73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496d39-2eb9-4edd-aae8-666e008be5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42b7ee-d903-48cb-929b-07d0bd16b7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xsi="http://www.w3.org/2001/XMLSchema-instance" xmlns:pc="http://schemas.microsoft.com/office/infopath/2007/PartnerControls" xmlns:p="http://schemas.microsoft.com/office/2006/metadata/propertie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C72069B-3B5B-4002-B5A9-CB02F5260CF6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1d42b7ee-d903-48cb-929b-07d0bd16b737"/>
    <ds:schemaRef ds:uri="http://schemas.microsoft.com/office/infopath/2007/PartnerControls"/>
    <ds:schemaRef ds:uri="http://purl.org/dc/terms/"/>
    <ds:schemaRef ds:uri="http://purl.org/dc/dcmitype/"/>
    <ds:schemaRef ds:uri="http://purl.org/dc/elements/1.1/"/>
    <ds:schemaRef ds:uri="http://schemas.microsoft.com/sharepoint/v3"/>
    <ds:schemaRef ds:uri="http://schemas.openxmlformats.org/package/2006/metadata/core-properties"/>
    <ds:schemaRef ds:uri="8f496d39-2eb9-4edd-aae8-666e008be53e"/>
  </ds:schemaRefs>
</ds:datastoreItem>
</file>

<file path=customXml/itemProps2.xml><?xml version="1.0" encoding="utf-8"?>
<ds:datastoreItem xmlns:ds="http://schemas.openxmlformats.org/officeDocument/2006/customXml" ds:itemID="{1C167915-96AC-4F9D-809F-4F3E22205E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f496d39-2eb9-4edd-aae8-666e008be53e"/>
    <ds:schemaRef ds:uri="1d42b7ee-d903-48cb-929b-07d0bd16b7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88CBB9-A642-4DEE-A5E4-D4FB1C3A1D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>
  <Application>Microsoft Excel</Application>
  <Company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Andrew Jones</dc:creator>
  <cp:keywords/>
  <cp:lastModifiedBy>Andrew Jones</cp:lastModifiedBy>
  <dcterms:created xsi:type="dcterms:W3CDTF">2020-04-28T10:00:05Z</dcterms:created>
  <dcterms:modified xsi:type="dcterms:W3CDTF">2020-05-01T09:16:14Z</dcterms:modified>
  <dc:subject/>
  <dc:title>Impact of student number growth and increased teaching grant by institution LOCKED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str>0x01010041B6F42EEE15B24E9FE26D458FF6DFC9</vt:lpstr>
  </property>
</Properties>
</file>